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42077\Downloads\"/>
    </mc:Choice>
  </mc:AlternateContent>
  <xr:revisionPtr revIDLastSave="0" documentId="13_ncr:1_{818BD009-AED9-44F8-A265-DC6C34842B13}" xr6:coauthVersionLast="47" xr6:coauthVersionMax="47" xr10:uidLastSave="{00000000-0000-0000-0000-000000000000}"/>
  <bookViews>
    <workbookView xWindow="-108" yWindow="-108" windowWidth="23256" windowHeight="12456" tabRatio="833" firstSheet="1" activeTab="4" xr2:uid="{00000000-000D-0000-FFFF-FFFF00000000}"/>
  </bookViews>
  <sheets>
    <sheet name="Postup" sheetId="1" state="hidden" r:id="rId1"/>
    <sheet name="Týmy" sheetId="2" r:id="rId2"/>
    <sheet name="Skupiny" sheetId="3" r:id="rId3"/>
    <sheet name="Body, konečné pořadí" sheetId="4" r:id="rId4"/>
    <sheet name="Celkově pořadí" sheetId="5" r:id="rId5"/>
    <sheet name="Individuální" sheetId="6" r:id="rId6"/>
    <sheet name="List1" sheetId="15" state="hidden" r:id="rId7"/>
    <sheet name="Pinec - skupiny" sheetId="7" r:id="rId8"/>
    <sheet name="Volejbal-skupiny" sheetId="8" r:id="rId9"/>
    <sheet name="Nohejbal-skupiny" sheetId="9" state="hidden" r:id="rId10"/>
    <sheet name="Tenis-skupiny" sheetId="10" r:id="rId11"/>
    <sheet name="Pořadí 3 týmy" sheetId="11" state="hidden" r:id="rId12"/>
    <sheet name="Pořadí 4 týmy" sheetId="12" state="hidden" r:id="rId13"/>
    <sheet name="Skupiny 5 týmů" sheetId="13" state="hidden" r:id="rId14"/>
    <sheet name="Skupiny finále" sheetId="14" state="hidden" r:id="rId15"/>
  </sheets>
  <definedNames>
    <definedName name="_xlnm.Print_Area" localSheetId="5">Individuální!$A$1:$Z$45</definedName>
    <definedName name="Tiska1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9" i="10" l="1"/>
  <c r="M96" i="10"/>
  <c r="M93" i="10"/>
  <c r="M84" i="10"/>
  <c r="M81" i="10"/>
  <c r="M78" i="10"/>
  <c r="M67" i="10"/>
  <c r="M64" i="10"/>
  <c r="M61" i="10"/>
  <c r="M50" i="10"/>
  <c r="M47" i="10"/>
  <c r="M44" i="10"/>
  <c r="M34" i="10"/>
  <c r="M31" i="10"/>
  <c r="M28" i="10"/>
  <c r="M77" i="9"/>
  <c r="M74" i="9"/>
  <c r="M71" i="9"/>
  <c r="M62" i="9"/>
  <c r="M59" i="9"/>
  <c r="M56" i="9"/>
  <c r="M45" i="9"/>
  <c r="M42" i="9"/>
  <c r="M39" i="9"/>
  <c r="M28" i="9"/>
  <c r="M25" i="9"/>
  <c r="M22" i="9"/>
  <c r="M12" i="9"/>
  <c r="M9" i="9"/>
  <c r="M6" i="9"/>
  <c r="N77" i="8"/>
  <c r="N74" i="8"/>
  <c r="N71" i="8"/>
  <c r="N62" i="8"/>
  <c r="N59" i="8"/>
  <c r="N56" i="8"/>
  <c r="N45" i="8"/>
  <c r="N42" i="8"/>
  <c r="N39" i="8"/>
  <c r="N28" i="8"/>
  <c r="N25" i="8"/>
  <c r="N22" i="8"/>
  <c r="N12" i="8"/>
  <c r="N9" i="8"/>
  <c r="N6" i="8"/>
  <c r="N77" i="7"/>
  <c r="N74" i="7"/>
  <c r="N71" i="7"/>
  <c r="N62" i="7"/>
  <c r="N59" i="7"/>
  <c r="N56" i="7"/>
  <c r="N45" i="7"/>
  <c r="N42" i="7"/>
  <c r="N39" i="7"/>
  <c r="N28" i="7"/>
  <c r="N25" i="7"/>
  <c r="N22" i="7"/>
  <c r="N12" i="7"/>
  <c r="N9" i="7"/>
  <c r="N6" i="7"/>
  <c r="X26" i="6"/>
  <c r="B10" i="6" l="1"/>
  <c r="A1" i="10"/>
  <c r="A45" i="10" s="1"/>
  <c r="A1" i="9"/>
  <c r="A45" i="9" s="1"/>
  <c r="A45" i="8"/>
  <c r="A1" i="8"/>
  <c r="A23" i="8" s="1"/>
  <c r="A1" i="7"/>
  <c r="A45" i="7" s="1"/>
  <c r="B51" i="6"/>
  <c r="B50" i="6"/>
  <c r="Z49" i="6"/>
  <c r="J19" i="5" s="1"/>
  <c r="J20" i="4" s="1"/>
  <c r="Y49" i="6"/>
  <c r="W49" i="6"/>
  <c r="F19" i="5" s="1"/>
  <c r="F20" i="4" s="1"/>
  <c r="V49" i="6"/>
  <c r="T49" i="6"/>
  <c r="H19" i="5" s="1"/>
  <c r="S49" i="6"/>
  <c r="Q49" i="6"/>
  <c r="G19" i="5" s="1"/>
  <c r="G20" i="4" s="1"/>
  <c r="P49" i="6"/>
  <c r="N49" i="6"/>
  <c r="M49" i="6"/>
  <c r="K49" i="6"/>
  <c r="E19" i="5" s="1"/>
  <c r="E20" i="4" s="1"/>
  <c r="J49" i="6"/>
  <c r="H49" i="6"/>
  <c r="D19" i="5" s="1"/>
  <c r="D20" i="4" s="1"/>
  <c r="G49" i="6"/>
  <c r="E49" i="6"/>
  <c r="C19" i="5" s="1"/>
  <c r="D49" i="6"/>
  <c r="B49" i="6"/>
  <c r="A49" i="6"/>
  <c r="B48" i="6"/>
  <c r="B47" i="6"/>
  <c r="Z46" i="6"/>
  <c r="J18" i="5" s="1"/>
  <c r="J19" i="4" s="1"/>
  <c r="Y46" i="6"/>
  <c r="W46" i="6"/>
  <c r="F18" i="5" s="1"/>
  <c r="F19" i="4" s="1"/>
  <c r="V46" i="6"/>
  <c r="T46" i="6"/>
  <c r="H18" i="5" s="1"/>
  <c r="S46" i="6"/>
  <c r="Q46" i="6"/>
  <c r="G18" i="5" s="1"/>
  <c r="G19" i="4" s="1"/>
  <c r="P46" i="6"/>
  <c r="N46" i="6"/>
  <c r="M46" i="6"/>
  <c r="K46" i="6"/>
  <c r="E18" i="5" s="1"/>
  <c r="E19" i="4" s="1"/>
  <c r="J46" i="6"/>
  <c r="H46" i="6"/>
  <c r="D18" i="5" s="1"/>
  <c r="D19" i="4" s="1"/>
  <c r="G46" i="6"/>
  <c r="E46" i="6"/>
  <c r="C18" i="5" s="1"/>
  <c r="D46" i="6"/>
  <c r="B46" i="6"/>
  <c r="A46" i="6"/>
  <c r="B45" i="6"/>
  <c r="B44" i="6"/>
  <c r="Y43" i="6"/>
  <c r="V43" i="6"/>
  <c r="S43" i="6"/>
  <c r="P43" i="6"/>
  <c r="M43" i="6"/>
  <c r="J43" i="6"/>
  <c r="G43" i="6"/>
  <c r="D43" i="6"/>
  <c r="B43" i="6"/>
  <c r="A43" i="6"/>
  <c r="B42" i="6"/>
  <c r="B41" i="6"/>
  <c r="Y40" i="6"/>
  <c r="V40" i="6"/>
  <c r="S40" i="6"/>
  <c r="P40" i="6"/>
  <c r="M40" i="6"/>
  <c r="J40" i="6"/>
  <c r="G40" i="6"/>
  <c r="D40" i="6"/>
  <c r="B40" i="6"/>
  <c r="A40" i="6"/>
  <c r="B39" i="6"/>
  <c r="Y37" i="6"/>
  <c r="V37" i="6"/>
  <c r="S37" i="6"/>
  <c r="P37" i="6"/>
  <c r="M37" i="6"/>
  <c r="N37" i="6" s="1"/>
  <c r="I15" i="5" s="1"/>
  <c r="I7" i="4" s="1"/>
  <c r="J37" i="6"/>
  <c r="G37" i="6"/>
  <c r="D37" i="6"/>
  <c r="B37" i="6"/>
  <c r="A37" i="6"/>
  <c r="B36" i="6"/>
  <c r="B35" i="6"/>
  <c r="Y34" i="6"/>
  <c r="V34" i="6"/>
  <c r="S34" i="6"/>
  <c r="P34" i="6"/>
  <c r="Q34" i="6" s="1"/>
  <c r="G14" i="5" s="1"/>
  <c r="G12" i="4" s="1"/>
  <c r="M34" i="6"/>
  <c r="J34" i="6"/>
  <c r="G34" i="6"/>
  <c r="D34" i="6"/>
  <c r="B34" i="6"/>
  <c r="A34" i="6"/>
  <c r="B33" i="6"/>
  <c r="B32" i="6"/>
  <c r="Y31" i="6"/>
  <c r="V31" i="6"/>
  <c r="S31" i="6"/>
  <c r="P31" i="6"/>
  <c r="M31" i="6"/>
  <c r="J31" i="6"/>
  <c r="G31" i="6"/>
  <c r="D31" i="6"/>
  <c r="B31" i="6"/>
  <c r="A31" i="6"/>
  <c r="B30" i="6"/>
  <c r="B29" i="6"/>
  <c r="Y28" i="6"/>
  <c r="V28" i="6"/>
  <c r="S28" i="6"/>
  <c r="P28" i="6"/>
  <c r="M28" i="6"/>
  <c r="J28" i="6"/>
  <c r="G28" i="6"/>
  <c r="D28" i="6"/>
  <c r="B28" i="6"/>
  <c r="A28" i="6"/>
  <c r="B27" i="6"/>
  <c r="B26" i="6"/>
  <c r="Y25" i="6"/>
  <c r="V25" i="6"/>
  <c r="S25" i="6"/>
  <c r="P25" i="6"/>
  <c r="M25" i="6"/>
  <c r="J25" i="6"/>
  <c r="G25" i="6"/>
  <c r="D25" i="6"/>
  <c r="B25" i="6"/>
  <c r="A25" i="6"/>
  <c r="B24" i="6"/>
  <c r="B23" i="6"/>
  <c r="Y22" i="6"/>
  <c r="V22" i="6"/>
  <c r="S22" i="6"/>
  <c r="P22" i="6"/>
  <c r="M22" i="6"/>
  <c r="J22" i="6"/>
  <c r="G22" i="6"/>
  <c r="D22" i="6"/>
  <c r="B22" i="6"/>
  <c r="A22" i="6"/>
  <c r="B21" i="6"/>
  <c r="B20" i="6"/>
  <c r="Y19" i="6"/>
  <c r="V19" i="6"/>
  <c r="S19" i="6"/>
  <c r="P19" i="6"/>
  <c r="M19" i="6"/>
  <c r="J19" i="6"/>
  <c r="G19" i="6"/>
  <c r="D19" i="6"/>
  <c r="B19" i="6"/>
  <c r="A19" i="6"/>
  <c r="B18" i="6"/>
  <c r="B17" i="6"/>
  <c r="Y16" i="6"/>
  <c r="Z22" i="6" s="1"/>
  <c r="J10" i="5" s="1"/>
  <c r="J11" i="4" s="1"/>
  <c r="V16" i="6"/>
  <c r="S16" i="6"/>
  <c r="P16" i="6"/>
  <c r="M16" i="6"/>
  <c r="J16" i="6"/>
  <c r="G16" i="6"/>
  <c r="D16" i="6"/>
  <c r="B16" i="6"/>
  <c r="A16" i="6"/>
  <c r="B15" i="6"/>
  <c r="B14" i="6"/>
  <c r="Y13" i="6"/>
  <c r="V13" i="6"/>
  <c r="S13" i="6"/>
  <c r="P13" i="6"/>
  <c r="M13" i="6"/>
  <c r="J13" i="6"/>
  <c r="G13" i="6"/>
  <c r="D13" i="6"/>
  <c r="B13" i="6"/>
  <c r="A13" i="6"/>
  <c r="B12" i="6"/>
  <c r="B11" i="6"/>
  <c r="Y10" i="6"/>
  <c r="V10" i="6"/>
  <c r="S10" i="6"/>
  <c r="P10" i="6"/>
  <c r="M10" i="6"/>
  <c r="J10" i="6"/>
  <c r="G10" i="6"/>
  <c r="H10" i="6" s="1"/>
  <c r="D6" i="5" s="1"/>
  <c r="D5" i="4" s="1"/>
  <c r="D10" i="6"/>
  <c r="A10" i="6"/>
  <c r="B9" i="6"/>
  <c r="B8" i="6"/>
  <c r="Y7" i="6"/>
  <c r="V7" i="6"/>
  <c r="S7" i="6"/>
  <c r="P7" i="6"/>
  <c r="M7" i="6"/>
  <c r="J7" i="6"/>
  <c r="G7" i="6"/>
  <c r="D7" i="6"/>
  <c r="B7" i="6"/>
  <c r="A7" i="6"/>
  <c r="B6" i="6"/>
  <c r="B5" i="6"/>
  <c r="Y4" i="6"/>
  <c r="V4" i="6"/>
  <c r="W19" i="6" s="1"/>
  <c r="F9" i="5" s="1"/>
  <c r="F9" i="4" s="1"/>
  <c r="S4" i="6"/>
  <c r="P4" i="6"/>
  <c r="M4" i="6"/>
  <c r="J4" i="6"/>
  <c r="K4" i="6" s="1"/>
  <c r="E4" i="5" s="1"/>
  <c r="E8" i="4" s="1"/>
  <c r="G4" i="6"/>
  <c r="D4" i="6"/>
  <c r="B4" i="6"/>
  <c r="A4" i="6"/>
  <c r="A1" i="6"/>
  <c r="I19" i="5"/>
  <c r="I20" i="4" s="1"/>
  <c r="B19" i="5"/>
  <c r="I18" i="5"/>
  <c r="I19" i="4" s="1"/>
  <c r="B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8" i="5"/>
  <c r="A8" i="5"/>
  <c r="B7" i="5"/>
  <c r="A7" i="5"/>
  <c r="B6" i="5"/>
  <c r="A6" i="5"/>
  <c r="B5" i="5"/>
  <c r="A5" i="5"/>
  <c r="B4" i="5"/>
  <c r="A4" i="5"/>
  <c r="B1" i="5"/>
  <c r="N20" i="4"/>
  <c r="M20" i="4"/>
  <c r="L20" i="4"/>
  <c r="K20" i="4"/>
  <c r="B20" i="4"/>
  <c r="N19" i="4"/>
  <c r="M19" i="4"/>
  <c r="L19" i="4"/>
  <c r="K19" i="4"/>
  <c r="B19" i="4"/>
  <c r="N10" i="4"/>
  <c r="M10" i="4"/>
  <c r="L10" i="4"/>
  <c r="K10" i="4"/>
  <c r="B10" i="4"/>
  <c r="A10" i="4"/>
  <c r="N14" i="4"/>
  <c r="M14" i="4"/>
  <c r="L14" i="4"/>
  <c r="K14" i="4"/>
  <c r="B14" i="4"/>
  <c r="A14" i="4"/>
  <c r="N7" i="4"/>
  <c r="M7" i="4"/>
  <c r="L7" i="4"/>
  <c r="K7" i="4"/>
  <c r="B7" i="4"/>
  <c r="A7" i="4"/>
  <c r="N12" i="4"/>
  <c r="M12" i="4"/>
  <c r="L12" i="4"/>
  <c r="K12" i="4"/>
  <c r="B12" i="4"/>
  <c r="A12" i="4"/>
  <c r="N16" i="4"/>
  <c r="M16" i="4"/>
  <c r="L16" i="4"/>
  <c r="K16" i="4"/>
  <c r="B16" i="4"/>
  <c r="A16" i="4"/>
  <c r="N15" i="4"/>
  <c r="M15" i="4"/>
  <c r="L15" i="4"/>
  <c r="K15" i="4"/>
  <c r="B15" i="4"/>
  <c r="A15" i="4"/>
  <c r="N6" i="4"/>
  <c r="M6" i="4"/>
  <c r="L6" i="4"/>
  <c r="K6" i="4"/>
  <c r="B6" i="4"/>
  <c r="A6" i="4"/>
  <c r="N11" i="4"/>
  <c r="M11" i="4"/>
  <c r="L11" i="4"/>
  <c r="K11" i="4"/>
  <c r="B11" i="4"/>
  <c r="A11" i="4"/>
  <c r="N9" i="4"/>
  <c r="M9" i="4"/>
  <c r="L9" i="4"/>
  <c r="K9" i="4"/>
  <c r="B9" i="4"/>
  <c r="A9" i="4"/>
  <c r="N18" i="4"/>
  <c r="M18" i="4"/>
  <c r="L18" i="4"/>
  <c r="K18" i="4"/>
  <c r="B18" i="4"/>
  <c r="A18" i="4"/>
  <c r="N13" i="4"/>
  <c r="M13" i="4"/>
  <c r="L13" i="4"/>
  <c r="K13" i="4"/>
  <c r="B13" i="4"/>
  <c r="A13" i="4"/>
  <c r="N5" i="4"/>
  <c r="M5" i="4"/>
  <c r="L5" i="4"/>
  <c r="K5" i="4"/>
  <c r="B5" i="4"/>
  <c r="A5" i="4"/>
  <c r="N17" i="4"/>
  <c r="M17" i="4"/>
  <c r="L17" i="4"/>
  <c r="K17" i="4"/>
  <c r="B17" i="4"/>
  <c r="A17" i="4"/>
  <c r="N8" i="4"/>
  <c r="M8" i="4"/>
  <c r="L8" i="4"/>
  <c r="K8" i="4"/>
  <c r="B8" i="4"/>
  <c r="A8" i="4"/>
  <c r="B2" i="4"/>
  <c r="I23" i="3"/>
  <c r="A59" i="10" s="1"/>
  <c r="F47" i="10" s="1"/>
  <c r="G23" i="3"/>
  <c r="A56" i="10" s="1"/>
  <c r="E47" i="10" s="1"/>
  <c r="E23" i="3"/>
  <c r="A53" i="10" s="1"/>
  <c r="D47" i="10" s="1"/>
  <c r="C23" i="3"/>
  <c r="A50" i="10" s="1"/>
  <c r="C47" i="10" s="1"/>
  <c r="K22" i="3"/>
  <c r="A40" i="10" s="1"/>
  <c r="G25" i="10" s="1"/>
  <c r="I22" i="3"/>
  <c r="A37" i="10" s="1"/>
  <c r="F25" i="10" s="1"/>
  <c r="G22" i="3"/>
  <c r="A34" i="10" s="1"/>
  <c r="E25" i="10" s="1"/>
  <c r="E22" i="3"/>
  <c r="A31" i="10" s="1"/>
  <c r="D25" i="10" s="1"/>
  <c r="C22" i="3"/>
  <c r="A28" i="10" s="1"/>
  <c r="C25" i="10" s="1"/>
  <c r="K21" i="3"/>
  <c r="A18" i="10" s="1"/>
  <c r="G3" i="10" s="1"/>
  <c r="I21" i="3"/>
  <c r="A15" i="10" s="1"/>
  <c r="F3" i="10" s="1"/>
  <c r="G21" i="3"/>
  <c r="A12" i="10" s="1"/>
  <c r="E3" i="10" s="1"/>
  <c r="E21" i="3"/>
  <c r="A9" i="10" s="1"/>
  <c r="D3" i="10" s="1"/>
  <c r="C21" i="3"/>
  <c r="A6" i="10" s="1"/>
  <c r="C3" i="10" s="1"/>
  <c r="I17" i="3"/>
  <c r="A59" i="9" s="1"/>
  <c r="F47" i="9" s="1"/>
  <c r="G17" i="3"/>
  <c r="A56" i="9" s="1"/>
  <c r="E47" i="9" s="1"/>
  <c r="E17" i="3"/>
  <c r="A53" i="9" s="1"/>
  <c r="D47" i="9" s="1"/>
  <c r="C17" i="3"/>
  <c r="A50" i="9" s="1"/>
  <c r="C47" i="9" s="1"/>
  <c r="K16" i="3"/>
  <c r="A40" i="9" s="1"/>
  <c r="G25" i="9" s="1"/>
  <c r="I16" i="3"/>
  <c r="A37" i="9" s="1"/>
  <c r="F25" i="9" s="1"/>
  <c r="G16" i="3"/>
  <c r="A34" i="9" s="1"/>
  <c r="E25" i="9" s="1"/>
  <c r="E16" i="3"/>
  <c r="A31" i="9" s="1"/>
  <c r="D25" i="9" s="1"/>
  <c r="C16" i="3"/>
  <c r="A28" i="9" s="1"/>
  <c r="C25" i="9" s="1"/>
  <c r="K15" i="3"/>
  <c r="A18" i="9" s="1"/>
  <c r="G3" i="9" s="1"/>
  <c r="I15" i="3"/>
  <c r="A15" i="9" s="1"/>
  <c r="F3" i="9" s="1"/>
  <c r="G15" i="3"/>
  <c r="A12" i="9" s="1"/>
  <c r="E3" i="9" s="1"/>
  <c r="E15" i="3"/>
  <c r="A9" i="9" s="1"/>
  <c r="D3" i="9" s="1"/>
  <c r="C15" i="3"/>
  <c r="A6" i="9" s="1"/>
  <c r="C3" i="9" s="1"/>
  <c r="I11" i="3"/>
  <c r="A59" i="8" s="1"/>
  <c r="F47" i="8" s="1"/>
  <c r="G11" i="3"/>
  <c r="A56" i="8" s="1"/>
  <c r="E47" i="8" s="1"/>
  <c r="E11" i="3"/>
  <c r="A53" i="8" s="1"/>
  <c r="D47" i="8" s="1"/>
  <c r="C11" i="3"/>
  <c r="A50" i="8" s="1"/>
  <c r="C47" i="8" s="1"/>
  <c r="K10" i="3"/>
  <c r="A40" i="8" s="1"/>
  <c r="G25" i="8" s="1"/>
  <c r="I10" i="3"/>
  <c r="A37" i="8" s="1"/>
  <c r="F25" i="8" s="1"/>
  <c r="G10" i="3"/>
  <c r="A34" i="8" s="1"/>
  <c r="E25" i="8" s="1"/>
  <c r="E10" i="3"/>
  <c r="A31" i="8" s="1"/>
  <c r="D25" i="8" s="1"/>
  <c r="C10" i="3"/>
  <c r="A28" i="8" s="1"/>
  <c r="C25" i="8" s="1"/>
  <c r="K9" i="3"/>
  <c r="A18" i="8" s="1"/>
  <c r="G3" i="8" s="1"/>
  <c r="I9" i="3"/>
  <c r="A15" i="8" s="1"/>
  <c r="F3" i="8" s="1"/>
  <c r="G9" i="3"/>
  <c r="A12" i="8" s="1"/>
  <c r="E3" i="8" s="1"/>
  <c r="E9" i="3"/>
  <c r="A9" i="8" s="1"/>
  <c r="D3" i="8" s="1"/>
  <c r="C9" i="3"/>
  <c r="A6" i="8" s="1"/>
  <c r="C3" i="8" s="1"/>
  <c r="I5" i="3"/>
  <c r="A59" i="7" s="1"/>
  <c r="F47" i="7" s="1"/>
  <c r="G5" i="3"/>
  <c r="A56" i="7" s="1"/>
  <c r="E47" i="7" s="1"/>
  <c r="E5" i="3"/>
  <c r="A53" i="7" s="1"/>
  <c r="D47" i="7" s="1"/>
  <c r="C5" i="3"/>
  <c r="A50" i="7" s="1"/>
  <c r="C47" i="7" s="1"/>
  <c r="K4" i="3"/>
  <c r="A40" i="7" s="1"/>
  <c r="G25" i="7" s="1"/>
  <c r="I4" i="3"/>
  <c r="A37" i="7" s="1"/>
  <c r="F25" i="7" s="1"/>
  <c r="G4" i="3"/>
  <c r="A34" i="7" s="1"/>
  <c r="E25" i="7" s="1"/>
  <c r="E4" i="3"/>
  <c r="A31" i="7" s="1"/>
  <c r="D25" i="7" s="1"/>
  <c r="C4" i="3"/>
  <c r="A28" i="7" s="1"/>
  <c r="C25" i="7" s="1"/>
  <c r="K3" i="3"/>
  <c r="A18" i="7" s="1"/>
  <c r="G3" i="7" s="1"/>
  <c r="I3" i="3"/>
  <c r="A15" i="7" s="1"/>
  <c r="F3" i="7" s="1"/>
  <c r="G3" i="3"/>
  <c r="A12" i="7" s="1"/>
  <c r="E3" i="7" s="1"/>
  <c r="E3" i="3"/>
  <c r="A9" i="7" s="1"/>
  <c r="D3" i="7" s="1"/>
  <c r="C3" i="3"/>
  <c r="A6" i="7" s="1"/>
  <c r="C3" i="7" s="1"/>
  <c r="Q40" i="6" l="1"/>
  <c r="G16" i="5" s="1"/>
  <c r="G14" i="4" s="1"/>
  <c r="E37" i="6"/>
  <c r="C15" i="5" s="1"/>
  <c r="K31" i="6"/>
  <c r="E13" i="5" s="1"/>
  <c r="E16" i="4" s="1"/>
  <c r="W34" i="6"/>
  <c r="F14" i="5" s="1"/>
  <c r="F12" i="4" s="1"/>
  <c r="N28" i="6"/>
  <c r="I12" i="5" s="1"/>
  <c r="I15" i="4" s="1"/>
  <c r="T37" i="6"/>
  <c r="H15" i="5" s="1"/>
  <c r="E28" i="6"/>
  <c r="C12" i="5" s="1"/>
  <c r="C15" i="4" s="1"/>
  <c r="W40" i="6"/>
  <c r="F16" i="5" s="1"/>
  <c r="F14" i="4" s="1"/>
  <c r="W10" i="6"/>
  <c r="F6" i="5" s="1"/>
  <c r="F5" i="4" s="1"/>
  <c r="W13" i="6"/>
  <c r="F7" i="5" s="1"/>
  <c r="F13" i="4" s="1"/>
  <c r="W43" i="6"/>
  <c r="F17" i="5" s="1"/>
  <c r="F10" i="4" s="1"/>
  <c r="W4" i="6"/>
  <c r="F4" i="5" s="1"/>
  <c r="F8" i="4" s="1"/>
  <c r="W31" i="6"/>
  <c r="F13" i="5" s="1"/>
  <c r="F16" i="4" s="1"/>
  <c r="W16" i="6"/>
  <c r="F8" i="5" s="1"/>
  <c r="F18" i="4" s="1"/>
  <c r="W7" i="6"/>
  <c r="F5" i="5" s="1"/>
  <c r="F17" i="4" s="1"/>
  <c r="W22" i="6"/>
  <c r="F10" i="5" s="1"/>
  <c r="F11" i="4" s="1"/>
  <c r="W28" i="6"/>
  <c r="F12" i="5" s="1"/>
  <c r="F15" i="4" s="1"/>
  <c r="W25" i="6"/>
  <c r="F11" i="5" s="1"/>
  <c r="F6" i="4" s="1"/>
  <c r="Q37" i="6"/>
  <c r="G15" i="5" s="1"/>
  <c r="G7" i="4" s="1"/>
  <c r="Q43" i="6"/>
  <c r="G17" i="5" s="1"/>
  <c r="G10" i="4" s="1"/>
  <c r="N34" i="6"/>
  <c r="I14" i="5" s="1"/>
  <c r="I12" i="4" s="1"/>
  <c r="N43" i="6"/>
  <c r="I17" i="5" s="1"/>
  <c r="I10" i="4" s="1"/>
  <c r="N40" i="6"/>
  <c r="I16" i="5" s="1"/>
  <c r="I14" i="4" s="1"/>
  <c r="N22" i="6"/>
  <c r="I10" i="5" s="1"/>
  <c r="I11" i="4" s="1"/>
  <c r="N25" i="6"/>
  <c r="I11" i="5" s="1"/>
  <c r="I6" i="4" s="1"/>
  <c r="N31" i="6"/>
  <c r="I13" i="5" s="1"/>
  <c r="I16" i="4" s="1"/>
  <c r="N16" i="6"/>
  <c r="I8" i="5" s="1"/>
  <c r="I18" i="4" s="1"/>
  <c r="N10" i="6"/>
  <c r="I6" i="5" s="1"/>
  <c r="I5" i="4" s="1"/>
  <c r="N19" i="6"/>
  <c r="I9" i="5" s="1"/>
  <c r="I9" i="4" s="1"/>
  <c r="N13" i="6"/>
  <c r="I7" i="5" s="1"/>
  <c r="I13" i="4" s="1"/>
  <c r="N7" i="6"/>
  <c r="I5" i="5" s="1"/>
  <c r="I17" i="4" s="1"/>
  <c r="N4" i="6"/>
  <c r="I4" i="5" s="1"/>
  <c r="I8" i="4" s="1"/>
  <c r="Q31" i="6"/>
  <c r="G13" i="5" s="1"/>
  <c r="G16" i="4" s="1"/>
  <c r="Q22" i="6"/>
  <c r="G10" i="5" s="1"/>
  <c r="G11" i="4" s="1"/>
  <c r="Q28" i="6"/>
  <c r="G12" i="5" s="1"/>
  <c r="G15" i="4" s="1"/>
  <c r="Q19" i="6"/>
  <c r="G9" i="4" s="1"/>
  <c r="Q25" i="6"/>
  <c r="G6" i="4" s="1"/>
  <c r="Q10" i="6"/>
  <c r="G6" i="5" s="1"/>
  <c r="G5" i="4" s="1"/>
  <c r="Q16" i="6"/>
  <c r="G8" i="5" s="1"/>
  <c r="G18" i="4" s="1"/>
  <c r="Q7" i="6"/>
  <c r="G5" i="5" s="1"/>
  <c r="G17" i="4" s="1"/>
  <c r="Q13" i="6"/>
  <c r="G13" i="4" s="1"/>
  <c r="Q4" i="6"/>
  <c r="G4" i="5" s="1"/>
  <c r="G8" i="4" s="1"/>
  <c r="Z16" i="6"/>
  <c r="J18" i="4" s="1"/>
  <c r="Z10" i="6"/>
  <c r="J6" i="5" s="1"/>
  <c r="J5" i="4" s="1"/>
  <c r="Z13" i="6"/>
  <c r="J7" i="5" s="1"/>
  <c r="J13" i="4" s="1"/>
  <c r="Z4" i="6"/>
  <c r="J8" i="4" s="1"/>
  <c r="Z28" i="6"/>
  <c r="J12" i="5" s="1"/>
  <c r="J15" i="4" s="1"/>
  <c r="Z31" i="6"/>
  <c r="J13" i="5" s="1"/>
  <c r="J16" i="4" s="1"/>
  <c r="Z37" i="6"/>
  <c r="J15" i="5" s="1"/>
  <c r="J7" i="4" s="1"/>
  <c r="Z43" i="6"/>
  <c r="J17" i="5" s="1"/>
  <c r="J10" i="4" s="1"/>
  <c r="Z40" i="6"/>
  <c r="J14" i="4" s="1"/>
  <c r="Z25" i="6"/>
  <c r="J11" i="5" s="1"/>
  <c r="J6" i="4" s="1"/>
  <c r="W37" i="6"/>
  <c r="F15" i="5" s="1"/>
  <c r="F7" i="4" s="1"/>
  <c r="T31" i="6"/>
  <c r="H13" i="5" s="1"/>
  <c r="T19" i="6"/>
  <c r="H9" i="5" s="1"/>
  <c r="H9" i="4" s="1"/>
  <c r="T10" i="6"/>
  <c r="H6" i="5" s="1"/>
  <c r="H5" i="4" s="1"/>
  <c r="Z19" i="6"/>
  <c r="J9" i="5" s="1"/>
  <c r="J9" i="4" s="1"/>
  <c r="Z7" i="6"/>
  <c r="J5" i="5" s="1"/>
  <c r="J17" i="4" s="1"/>
  <c r="Z34" i="6"/>
  <c r="J14" i="5" s="1"/>
  <c r="J12" i="4" s="1"/>
  <c r="H7" i="4"/>
  <c r="H16" i="4"/>
  <c r="H19" i="4"/>
  <c r="O18" i="5"/>
  <c r="H20" i="4"/>
  <c r="O19" i="5"/>
  <c r="T43" i="6"/>
  <c r="H17" i="5" s="1"/>
  <c r="T7" i="6"/>
  <c r="H5" i="5" s="1"/>
  <c r="H17" i="4" s="1"/>
  <c r="H7" i="5"/>
  <c r="T28" i="6"/>
  <c r="H12" i="5" s="1"/>
  <c r="T25" i="6"/>
  <c r="H11" i="5" s="1"/>
  <c r="T40" i="6"/>
  <c r="H16" i="5" s="1"/>
  <c r="T16" i="6"/>
  <c r="H8" i="5" s="1"/>
  <c r="T34" i="6"/>
  <c r="H14" i="5" s="1"/>
  <c r="T22" i="6"/>
  <c r="H10" i="5" s="1"/>
  <c r="H4" i="5"/>
  <c r="H8" i="4" s="1"/>
  <c r="K37" i="6"/>
  <c r="E15" i="5" s="1"/>
  <c r="E7" i="4" s="1"/>
  <c r="K22" i="6"/>
  <c r="E10" i="5" s="1"/>
  <c r="E11" i="4" s="1"/>
  <c r="K13" i="6"/>
  <c r="E7" i="5" s="1"/>
  <c r="E13" i="4" s="1"/>
  <c r="H22" i="6"/>
  <c r="D10" i="5" s="1"/>
  <c r="D11" i="4" s="1"/>
  <c r="E19" i="6"/>
  <c r="C9" i="5" s="1"/>
  <c r="C9" i="4" s="1"/>
  <c r="E22" i="6"/>
  <c r="C10" i="5" s="1"/>
  <c r="E34" i="6"/>
  <c r="C14" i="5" s="1"/>
  <c r="K34" i="6"/>
  <c r="E14" i="5" s="1"/>
  <c r="E12" i="4" s="1"/>
  <c r="H43" i="6"/>
  <c r="D17" i="5" s="1"/>
  <c r="D10" i="4" s="1"/>
  <c r="D11" i="5"/>
  <c r="D6" i="4" s="1"/>
  <c r="D14" i="5"/>
  <c r="D12" i="4" s="1"/>
  <c r="E11" i="5"/>
  <c r="E6" i="4" s="1"/>
  <c r="E16" i="6"/>
  <c r="C8" i="5" s="1"/>
  <c r="C18" i="4" s="1"/>
  <c r="E40" i="6"/>
  <c r="C16" i="5" s="1"/>
  <c r="C14" i="4" s="1"/>
  <c r="E7" i="6"/>
  <c r="C5" i="5" s="1"/>
  <c r="C17" i="4" s="1"/>
  <c r="E4" i="6"/>
  <c r="C4" i="5" s="1"/>
  <c r="C8" i="4" s="1"/>
  <c r="E43" i="6"/>
  <c r="C17" i="5" s="1"/>
  <c r="C10" i="4" s="1"/>
  <c r="E10" i="6"/>
  <c r="C6" i="5" s="1"/>
  <c r="C5" i="4" s="1"/>
  <c r="E31" i="6"/>
  <c r="C13" i="5" s="1"/>
  <c r="C16" i="4" s="1"/>
  <c r="E13" i="6"/>
  <c r="C7" i="5" s="1"/>
  <c r="H13" i="6"/>
  <c r="D7" i="5" s="1"/>
  <c r="D13" i="4" s="1"/>
  <c r="H19" i="6"/>
  <c r="D9" i="5" s="1"/>
  <c r="D9" i="4" s="1"/>
  <c r="A23" i="7"/>
  <c r="A23" i="9"/>
  <c r="E25" i="6"/>
  <c r="C11" i="5" s="1"/>
  <c r="E12" i="5"/>
  <c r="E15" i="4" s="1"/>
  <c r="H37" i="6"/>
  <c r="D15" i="5" s="1"/>
  <c r="D7" i="4" s="1"/>
  <c r="H28" i="6"/>
  <c r="D12" i="5" s="1"/>
  <c r="D15" i="4" s="1"/>
  <c r="H31" i="6"/>
  <c r="D13" i="5" s="1"/>
  <c r="D16" i="4" s="1"/>
  <c r="E5" i="5"/>
  <c r="E17" i="4" s="1"/>
  <c r="K19" i="6"/>
  <c r="E9" i="5" s="1"/>
  <c r="E9" i="4" s="1"/>
  <c r="H16" i="6"/>
  <c r="D8" i="5" s="1"/>
  <c r="D18" i="4" s="1"/>
  <c r="H4" i="6"/>
  <c r="D4" i="5" s="1"/>
  <c r="D8" i="4" s="1"/>
  <c r="H40" i="6"/>
  <c r="D16" i="5" s="1"/>
  <c r="D14" i="4" s="1"/>
  <c r="H7" i="6"/>
  <c r="D5" i="5" s="1"/>
  <c r="D17" i="4" s="1"/>
  <c r="K43" i="6"/>
  <c r="E17" i="5" s="1"/>
  <c r="E10" i="4" s="1"/>
  <c r="K40" i="6"/>
  <c r="E16" i="5" s="1"/>
  <c r="E14" i="4" s="1"/>
  <c r="K16" i="6"/>
  <c r="E8" i="5" s="1"/>
  <c r="E18" i="4" s="1"/>
  <c r="K10" i="6"/>
  <c r="E6" i="5" s="1"/>
  <c r="E5" i="4" s="1"/>
  <c r="C7" i="4"/>
  <c r="C11" i="4"/>
  <c r="C12" i="4"/>
  <c r="C20" i="4"/>
  <c r="C19" i="4"/>
  <c r="A23" i="10"/>
  <c r="O19" i="4" l="1"/>
  <c r="O20" i="4"/>
  <c r="O15" i="5"/>
  <c r="O5" i="4"/>
  <c r="O8" i="4"/>
  <c r="O7" i="4"/>
  <c r="O13" i="5"/>
  <c r="O16" i="4"/>
  <c r="O17" i="4"/>
  <c r="O9" i="4"/>
  <c r="O9" i="5"/>
  <c r="H14" i="4"/>
  <c r="O14" i="4" s="1"/>
  <c r="O16" i="5"/>
  <c r="H11" i="4"/>
  <c r="O11" i="4" s="1"/>
  <c r="O10" i="5"/>
  <c r="H6" i="4"/>
  <c r="O11" i="5"/>
  <c r="H10" i="4"/>
  <c r="O10" i="4" s="1"/>
  <c r="O17" i="5"/>
  <c r="H12" i="4"/>
  <c r="O12" i="4" s="1"/>
  <c r="O14" i="5"/>
  <c r="H15" i="4"/>
  <c r="O15" i="4" s="1"/>
  <c r="O12" i="5"/>
  <c r="H18" i="4"/>
  <c r="O18" i="4" s="1"/>
  <c r="O8" i="5"/>
  <c r="H13" i="4"/>
  <c r="O7" i="5"/>
  <c r="C13" i="4"/>
  <c r="C6" i="4"/>
  <c r="O4" i="5"/>
  <c r="O5" i="5"/>
  <c r="O6" i="5"/>
  <c r="O13" i="4" l="1"/>
  <c r="O6" i="4"/>
  <c r="P6" i="4" s="1"/>
  <c r="P12" i="5"/>
  <c r="P14" i="4"/>
  <c r="P7" i="5"/>
  <c r="P16" i="4"/>
  <c r="P17" i="4"/>
  <c r="P15" i="5"/>
  <c r="P10" i="4"/>
  <c r="P17" i="5"/>
  <c r="P11" i="5"/>
  <c r="P13" i="4"/>
  <c r="P16" i="5"/>
  <c r="P8" i="5"/>
  <c r="P10" i="5"/>
  <c r="P5" i="4"/>
  <c r="P11" i="4"/>
  <c r="P18" i="5"/>
  <c r="P7" i="4"/>
  <c r="P9" i="5"/>
  <c r="P14" i="5"/>
  <c r="P19" i="5"/>
  <c r="P20" i="4"/>
  <c r="P12" i="4"/>
  <c r="P6" i="5"/>
  <c r="P5" i="5"/>
  <c r="P4" i="5"/>
  <c r="P13" i="5"/>
  <c r="P15" i="4" l="1"/>
  <c r="P18" i="4"/>
  <c r="P19" i="4"/>
  <c r="P9" i="4"/>
</calcChain>
</file>

<file path=xl/sharedStrings.xml><?xml version="1.0" encoding="utf-8"?>
<sst xmlns="http://schemas.openxmlformats.org/spreadsheetml/2006/main" count="811" uniqueCount="200">
  <si>
    <t>Míčový víceboj</t>
  </si>
  <si>
    <t>0. Před turnajem</t>
  </si>
  <si>
    <r>
      <rPr>
        <sz val="15"/>
        <rFont val="Arial CE"/>
        <charset val="238"/>
      </rPr>
      <t xml:space="preserve">- vytisknout  </t>
    </r>
    <r>
      <rPr>
        <b/>
        <sz val="15"/>
        <rFont val="Arial CE"/>
        <charset val="238"/>
      </rPr>
      <t>Pořadí 4 týmy</t>
    </r>
  </si>
  <si>
    <r>
      <rPr>
        <sz val="15"/>
        <rFont val="Arial CE"/>
        <charset val="238"/>
      </rPr>
      <t xml:space="preserve">- případně upravit </t>
    </r>
    <r>
      <rPr>
        <b/>
        <sz val="15"/>
        <rFont val="Arial CE"/>
        <charset val="238"/>
      </rPr>
      <t>Skupiny</t>
    </r>
  </si>
  <si>
    <r>
      <rPr>
        <sz val="15"/>
        <rFont val="Arial CE"/>
        <charset val="238"/>
      </rPr>
      <t>- vyplnit názvy týmů a hráče:</t>
    </r>
    <r>
      <rPr>
        <b/>
        <sz val="15"/>
        <rFont val="Arial CE"/>
        <charset val="238"/>
      </rPr>
      <t xml:space="preserve"> Týmy</t>
    </r>
  </si>
  <si>
    <r>
      <rPr>
        <sz val="15"/>
        <rFont val="Arial CE"/>
        <charset val="238"/>
      </rPr>
      <t xml:space="preserve">1. Losovat čísla Týmů a vyplnit: </t>
    </r>
    <r>
      <rPr>
        <b/>
        <sz val="15"/>
        <rFont val="Arial CE"/>
        <charset val="238"/>
      </rPr>
      <t>Týmy</t>
    </r>
  </si>
  <si>
    <r>
      <rPr>
        <sz val="15"/>
        <rFont val="Arial CE"/>
        <charset val="238"/>
      </rPr>
      <t xml:space="preserve">2. Setřídit: </t>
    </r>
    <r>
      <rPr>
        <b/>
        <sz val="15"/>
        <rFont val="Arial CE"/>
        <charset val="238"/>
      </rPr>
      <t xml:space="preserve">Týmy,  označit A5:E20, Data, Setřídit vzestupně </t>
    </r>
  </si>
  <si>
    <t>3. Tisknout – kouknout, jestli se názvy týmů vejdou , případně zmenšit, zarovnat …</t>
  </si>
  <si>
    <t>Individuální</t>
  </si>
  <si>
    <r>
      <rPr>
        <b/>
        <sz val="15"/>
        <rFont val="Arial CE"/>
        <charset val="238"/>
      </rPr>
      <t xml:space="preserve">Pinec </t>
    </r>
    <r>
      <rPr>
        <sz val="15"/>
        <rFont val="Arial CE"/>
        <charset val="238"/>
      </rPr>
      <t>(</t>
    </r>
    <r>
      <rPr>
        <b/>
        <sz val="15"/>
        <rFont val="Arial CE"/>
        <charset val="238"/>
      </rPr>
      <t xml:space="preserve"> </t>
    </r>
    <r>
      <rPr>
        <sz val="15"/>
        <rFont val="Arial CE"/>
        <charset val="238"/>
      </rPr>
      <t xml:space="preserve">Volejbal, Nohejbal, Tenis) </t>
    </r>
    <r>
      <rPr>
        <b/>
        <sz val="15"/>
        <rFont val="Arial CE"/>
        <charset val="238"/>
      </rPr>
      <t>- skupiny</t>
    </r>
  </si>
  <si>
    <t>4. zapsat výsledky</t>
  </si>
  <si>
    <r>
      <rPr>
        <sz val="15"/>
        <rFont val="Arial CE"/>
        <charset val="238"/>
      </rPr>
      <t xml:space="preserve">- Pinec, Volejbal, Tenis ... do </t>
    </r>
    <r>
      <rPr>
        <b/>
        <sz val="15"/>
        <rFont val="Arial CE"/>
        <charset val="238"/>
      </rPr>
      <t>Celkově pořadí</t>
    </r>
  </si>
  <si>
    <r>
      <rPr>
        <sz val="15"/>
        <rFont val="Arial CE"/>
        <charset val="238"/>
      </rPr>
      <t xml:space="preserve">- ostatní do </t>
    </r>
    <r>
      <rPr>
        <b/>
        <sz val="15"/>
        <rFont val="Arial CE"/>
        <charset val="238"/>
      </rPr>
      <t>Individulální</t>
    </r>
  </si>
  <si>
    <r>
      <rPr>
        <sz val="15"/>
        <rFont val="Arial CE"/>
        <charset val="238"/>
      </rPr>
      <t xml:space="preserve">5. celkové výsledky: </t>
    </r>
    <r>
      <rPr>
        <b/>
        <sz val="15"/>
        <rFont val="Arial CE"/>
        <charset val="238"/>
      </rPr>
      <t>Body, konečné pořadí</t>
    </r>
  </si>
  <si>
    <t>Ročník</t>
  </si>
  <si>
    <t>Číslo</t>
  </si>
  <si>
    <t>Název</t>
  </si>
  <si>
    <t>Hráč 1</t>
  </si>
  <si>
    <t>Hráč 2</t>
  </si>
  <si>
    <t>Hráč 3</t>
  </si>
  <si>
    <t>BAD BOYS</t>
  </si>
  <si>
    <t>Jan Miler</t>
  </si>
  <si>
    <t>Tomáš Dražinovský</t>
  </si>
  <si>
    <t>Ondra Pavlínek</t>
  </si>
  <si>
    <t>B-FIT</t>
  </si>
  <si>
    <t>Viktor Sedláček</t>
  </si>
  <si>
    <t>Dominika Sedláčková</t>
  </si>
  <si>
    <t>Petra Hauková</t>
  </si>
  <si>
    <t>FORHENĎÁCI</t>
  </si>
  <si>
    <t>Hauschke</t>
  </si>
  <si>
    <t>Verner</t>
  </si>
  <si>
    <t>HROŠI</t>
  </si>
  <si>
    <t>Josef Lácha</t>
  </si>
  <si>
    <t>Zuzana Láchová</t>
  </si>
  <si>
    <t>Z/J Stierandovi</t>
  </si>
  <si>
    <t>Krásnej-chytrej-bohatej</t>
  </si>
  <si>
    <t>Jiří Klapka</t>
  </si>
  <si>
    <t>Jarda Dostál</t>
  </si>
  <si>
    <t>Petr Jenka</t>
  </si>
  <si>
    <t>KREDATI</t>
  </si>
  <si>
    <t>Adam Bergman</t>
  </si>
  <si>
    <t>Radek Matoušek</t>
  </si>
  <si>
    <t>LACHTANI</t>
  </si>
  <si>
    <t>Petr Hauk</t>
  </si>
  <si>
    <t>Michal Entler</t>
  </si>
  <si>
    <t>David Vávra</t>
  </si>
  <si>
    <t>MARNOST</t>
  </si>
  <si>
    <t>Radek Jansa</t>
  </si>
  <si>
    <t>Tomáš Jansa</t>
  </si>
  <si>
    <t>Lukáš Michel</t>
  </si>
  <si>
    <t>SHOWSTAY</t>
  </si>
  <si>
    <t>SPARTAK BOYS</t>
  </si>
  <si>
    <t>ŠNORCHL</t>
  </si>
  <si>
    <t>Filip Hušek</t>
  </si>
  <si>
    <t>Velkej-větší-chromej</t>
  </si>
  <si>
    <t>Vláďa Seidl</t>
  </si>
  <si>
    <t>Ladislav Domáň</t>
  </si>
  <si>
    <t>Petr Jansa</t>
  </si>
  <si>
    <t>VLČÁCI</t>
  </si>
  <si>
    <t>Jiří Vlček sr</t>
  </si>
  <si>
    <t>Jiří Vlček jr.</t>
  </si>
  <si>
    <t>Jakub Vlček</t>
  </si>
  <si>
    <t>Stolní tenis</t>
  </si>
  <si>
    <t>Skupina A</t>
  </si>
  <si>
    <t>Skupina B</t>
  </si>
  <si>
    <t>Skupina C</t>
  </si>
  <si>
    <t>Volejbal</t>
  </si>
  <si>
    <t>Nohejbal</t>
  </si>
  <si>
    <t>Tenis</t>
  </si>
  <si>
    <t>Bodování</t>
  </si>
  <si>
    <t>číslo</t>
  </si>
  <si>
    <t>basket</t>
  </si>
  <si>
    <t>florbal</t>
  </si>
  <si>
    <t>kopaná</t>
  </si>
  <si>
    <t>baseball</t>
  </si>
  <si>
    <t>golf</t>
  </si>
  <si>
    <t>petangue</t>
  </si>
  <si>
    <t>kuličky</t>
  </si>
  <si>
    <t>kuželky</t>
  </si>
  <si>
    <t>tenis</t>
  </si>
  <si>
    <t>volejbal</t>
  </si>
  <si>
    <t>nohejbal</t>
  </si>
  <si>
    <t>pinec</t>
  </si>
  <si>
    <t>součet</t>
  </si>
  <si>
    <t>pořadí</t>
  </si>
  <si>
    <t>basketbal</t>
  </si>
  <si>
    <t>softball</t>
  </si>
  <si>
    <t>družstvo</t>
  </si>
  <si>
    <t>jednotlivci</t>
  </si>
  <si>
    <t>výkon</t>
  </si>
  <si>
    <t>skupina A</t>
  </si>
  <si>
    <t xml:space="preserve">body </t>
  </si>
  <si>
    <t>skóre</t>
  </si>
  <si>
    <t>A1</t>
  </si>
  <si>
    <t>A2</t>
  </si>
  <si>
    <t>A3</t>
  </si>
  <si>
    <t>A4</t>
  </si>
  <si>
    <t>A5</t>
  </si>
  <si>
    <t>skupina B</t>
  </si>
  <si>
    <t>B1</t>
  </si>
  <si>
    <t>B2</t>
  </si>
  <si>
    <t>B3</t>
  </si>
  <si>
    <t>B4</t>
  </si>
  <si>
    <t>B5</t>
  </si>
  <si>
    <t>skupina C</t>
  </si>
  <si>
    <t>C1</t>
  </si>
  <si>
    <t>C2</t>
  </si>
  <si>
    <t>C3</t>
  </si>
  <si>
    <t>C4</t>
  </si>
  <si>
    <t xml:space="preserve">  1. - 3. MÍSTO</t>
  </si>
  <si>
    <t>body</t>
  </si>
  <si>
    <t xml:space="preserve">  4. - 6. MÍSTO</t>
  </si>
  <si>
    <t xml:space="preserve">  7. - 9. MÍSTO</t>
  </si>
  <si>
    <t xml:space="preserve">  10. - 12. MÍSTO</t>
  </si>
  <si>
    <t xml:space="preserve">  13. - 15. MÍSTO</t>
  </si>
  <si>
    <t>C5</t>
  </si>
  <si>
    <t xml:space="preserve">  1. - 4. MÍSTO</t>
  </si>
  <si>
    <t>D1</t>
  </si>
  <si>
    <t xml:space="preserve">  5. - 8. MÍSTO</t>
  </si>
  <si>
    <t>D2</t>
  </si>
  <si>
    <t xml:space="preserve">  9. - 12. MÍSTO</t>
  </si>
  <si>
    <t>D3</t>
  </si>
  <si>
    <t xml:space="preserve">  13. - 16. MÍSTO</t>
  </si>
  <si>
    <t>D4</t>
  </si>
  <si>
    <t>skupina D</t>
  </si>
  <si>
    <t>D5</t>
  </si>
  <si>
    <t>finálová skupina o 1. - 4.  místo      sport :</t>
  </si>
  <si>
    <t>skup. A</t>
  </si>
  <si>
    <t>poražení</t>
  </si>
  <si>
    <t>vítězové</t>
  </si>
  <si>
    <t>1A</t>
  </si>
  <si>
    <t>skup. B</t>
  </si>
  <si>
    <t>1B</t>
  </si>
  <si>
    <t>4. místo</t>
  </si>
  <si>
    <t>2. místo</t>
  </si>
  <si>
    <t>skup. C</t>
  </si>
  <si>
    <t>1C</t>
  </si>
  <si>
    <t>3. místo</t>
  </si>
  <si>
    <t>1. místo</t>
  </si>
  <si>
    <t>skup. D</t>
  </si>
  <si>
    <t>1D</t>
  </si>
  <si>
    <t>finálová skupina o  5. - 8.   místo        sport :</t>
  </si>
  <si>
    <t>2A</t>
  </si>
  <si>
    <t>2B</t>
  </si>
  <si>
    <t>8. místo</t>
  </si>
  <si>
    <t>6. místo</t>
  </si>
  <si>
    <t>2C</t>
  </si>
  <si>
    <t>7. místo</t>
  </si>
  <si>
    <t>5. místo</t>
  </si>
  <si>
    <t>2D</t>
  </si>
  <si>
    <t>finálová skupina o  9. - 12.  místo       sport :</t>
  </si>
  <si>
    <t>3A</t>
  </si>
  <si>
    <t>3B</t>
  </si>
  <si>
    <t>12. místo</t>
  </si>
  <si>
    <t>10. místo</t>
  </si>
  <si>
    <t>3C</t>
  </si>
  <si>
    <t>11. místo</t>
  </si>
  <si>
    <t>9. místo</t>
  </si>
  <si>
    <t>3D</t>
  </si>
  <si>
    <t>finálová skupina o  13. - 16.   místo        sport :</t>
  </si>
  <si>
    <t>4A</t>
  </si>
  <si>
    <t>4B</t>
  </si>
  <si>
    <t>16. místo</t>
  </si>
  <si>
    <t>14. místo</t>
  </si>
  <si>
    <t>4C</t>
  </si>
  <si>
    <t>15. místo</t>
  </si>
  <si>
    <t>13. místo</t>
  </si>
  <si>
    <t>4D</t>
  </si>
  <si>
    <t>Vojtěch Rygl</t>
  </si>
  <si>
    <t>Karel Gombarčík</t>
  </si>
  <si>
    <t>Barty</t>
  </si>
  <si>
    <t>Tom</t>
  </si>
  <si>
    <t>Maty</t>
  </si>
  <si>
    <t>Dub</t>
  </si>
  <si>
    <t>Dundis</t>
  </si>
  <si>
    <t>Štěpán</t>
  </si>
  <si>
    <t>Tomáš</t>
  </si>
  <si>
    <t>Petr</t>
  </si>
  <si>
    <t>Pavlo</t>
  </si>
  <si>
    <t>Serhi</t>
  </si>
  <si>
    <t>Ivan</t>
  </si>
  <si>
    <t>HADI V LETADLE</t>
  </si>
  <si>
    <t>4+</t>
  </si>
  <si>
    <t>3+</t>
  </si>
  <si>
    <t>4-</t>
  </si>
  <si>
    <t>9-</t>
  </si>
  <si>
    <t>3-</t>
  </si>
  <si>
    <t>5+</t>
  </si>
  <si>
    <t>1+</t>
  </si>
  <si>
    <t>2+</t>
  </si>
  <si>
    <t>5-</t>
  </si>
  <si>
    <t>1-</t>
  </si>
  <si>
    <t>10+</t>
  </si>
  <si>
    <t>2-</t>
  </si>
  <si>
    <t>11+</t>
  </si>
  <si>
    <t>13+</t>
  </si>
  <si>
    <t>18+</t>
  </si>
  <si>
    <t>7+</t>
  </si>
  <si>
    <t>-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</si>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</sst>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h:mm"/>
    <numFmt numFmtId="165" formatCode="dd/\ mmm/"/>
    <numFmt numFmtId="167" formatCode="00&quot;:&quot;00"/>
    <numFmt numFmtId="168" formatCode="#&quot;:&quot;#"/>
    <numFmt numFmtId="169" formatCode="0&quot;:&quot;0"/>
  </numFmts>
  <fonts count="49" x14ac:knownFonts="1">
    <font>
      <sz val="10"/>
      <name val="Arial CE"/>
      <charset val="238"/>
    </font>
    <font>
      <sz val="10"/>
      <name val="Arial"/>
      <family val="2"/>
      <charset val="238"/>
    </font>
    <font>
      <sz val="15"/>
      <name val="Arial CE"/>
      <charset val="238"/>
    </font>
    <font>
      <b/>
      <sz val="24"/>
      <name val="Arial CE"/>
      <charset val="238"/>
    </font>
    <font>
      <b/>
      <sz val="15"/>
      <name val="Arial CE"/>
      <charset val="238"/>
    </font>
    <font>
      <sz val="16"/>
      <name val="Arial CE"/>
      <charset val="238"/>
    </font>
    <font>
      <b/>
      <sz val="16"/>
      <color rgb="FFC9211E"/>
      <name val="Arial CE"/>
      <charset val="238"/>
    </font>
    <font>
      <sz val="14"/>
      <name val="Arial CE"/>
      <charset val="238"/>
    </font>
    <font>
      <b/>
      <sz val="10"/>
      <name val="Arial CE"/>
      <charset val="238"/>
    </font>
    <font>
      <b/>
      <sz val="8"/>
      <name val="Arial Black"/>
      <family val="2"/>
      <charset val="1"/>
    </font>
    <font>
      <sz val="14"/>
      <color rgb="FF000080"/>
      <name val="Arial Black"/>
      <family val="2"/>
      <charset val="238"/>
    </font>
    <font>
      <b/>
      <sz val="8"/>
      <name val="Arial"/>
      <family val="2"/>
      <charset val="238"/>
    </font>
    <font>
      <b/>
      <sz val="10"/>
      <name val="Arial Black"/>
      <family val="2"/>
      <charset val="238"/>
    </font>
    <font>
      <b/>
      <sz val="10"/>
      <color rgb="FF000080"/>
      <name val="Arial Black"/>
      <family val="2"/>
      <charset val="238"/>
    </font>
    <font>
      <b/>
      <sz val="12"/>
      <name val="Arial CE"/>
      <charset val="238"/>
    </font>
    <font>
      <b/>
      <sz val="12"/>
      <color rgb="FFFF0000"/>
      <name val="Arial"/>
      <family val="2"/>
      <charset val="238"/>
    </font>
    <font>
      <sz val="24"/>
      <name val="Arial"/>
      <family val="2"/>
      <charset val="238"/>
    </font>
    <font>
      <b/>
      <sz val="24"/>
      <name val="Arial"/>
      <family val="2"/>
      <charset val="238"/>
    </font>
    <font>
      <b/>
      <sz val="12"/>
      <name val="Arial"/>
      <family val="2"/>
      <charset val="238"/>
    </font>
    <font>
      <sz val="16"/>
      <color rgb="FF000080"/>
      <name val="Arial Black"/>
      <family val="2"/>
      <charset val="238"/>
    </font>
    <font>
      <b/>
      <sz val="12"/>
      <color rgb="FF0000FF"/>
      <name val="Arial"/>
      <family val="2"/>
      <charset val="238"/>
    </font>
    <font>
      <b/>
      <sz val="18"/>
      <color rgb="FF000080"/>
      <name val="Arial Black"/>
      <family val="2"/>
      <charset val="238"/>
    </font>
    <font>
      <sz val="18"/>
      <color rgb="FF000080"/>
      <name val="Arial Black"/>
      <family val="2"/>
      <charset val="238"/>
    </font>
    <font>
      <b/>
      <sz val="10"/>
      <name val="Arial"/>
      <family val="2"/>
      <charset val="1"/>
    </font>
    <font>
      <b/>
      <sz val="12"/>
      <color rgb="FF000080"/>
      <name val="Arial Black"/>
      <family val="2"/>
      <charset val="238"/>
    </font>
    <font>
      <b/>
      <sz val="12"/>
      <color rgb="FF800000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20"/>
      <color rgb="FF993300"/>
      <name val="Arial"/>
      <family val="2"/>
      <charset val="1"/>
    </font>
    <font>
      <b/>
      <sz val="16"/>
      <color rgb="FF993300"/>
      <name val="Arial"/>
      <family val="2"/>
      <charset val="238"/>
    </font>
    <font>
      <sz val="10"/>
      <name val="Arial"/>
      <family val="2"/>
      <charset val="1"/>
    </font>
    <font>
      <sz val="10"/>
      <color rgb="FF99330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993300"/>
      <name val="Arial"/>
      <family val="2"/>
      <charset val="1"/>
    </font>
    <font>
      <sz val="8"/>
      <color rgb="FF993300"/>
      <name val="Arial"/>
      <family val="2"/>
      <charset val="1"/>
    </font>
    <font>
      <sz val="10"/>
      <color rgb="FF0000FF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6600"/>
      <name val="Arial"/>
      <family val="2"/>
      <charset val="238"/>
    </font>
    <font>
      <sz val="10"/>
      <color rgb="FFFF6600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8"/>
      <color rgb="FF339966"/>
      <name val="Arial"/>
      <family val="2"/>
      <charset val="238"/>
    </font>
    <font>
      <sz val="10"/>
      <color rgb="FF339966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FF6600"/>
      <name val="Arial"/>
      <family val="2"/>
      <charset val="238"/>
    </font>
    <font>
      <b/>
      <sz val="16"/>
      <name val="Arial"/>
      <family val="2"/>
      <charset val="238"/>
    </font>
    <font>
      <sz val="6"/>
      <name val="Arial"/>
      <family val="2"/>
      <charset val="238"/>
    </font>
    <font>
      <sz val="10"/>
      <color rgb="FFC0C0C0"/>
      <name val="Arial"/>
      <family val="2"/>
      <charset val="238"/>
    </font>
    <font>
      <sz val="12"/>
      <color rgb="FF0000FF"/>
      <name val="Arial"/>
      <family val="2"/>
      <charset val="238"/>
    </font>
    <font>
      <b/>
      <sz val="10"/>
      <color rgb="FF0000FF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  <fill>
      <patternFill patternType="solid">
        <fgColor rgb="FF70AD47"/>
        <bgColor rgb="FF77BC65"/>
      </patternFill>
    </fill>
    <fill>
      <patternFill patternType="solid">
        <fgColor rgb="FF77BC65"/>
        <bgColor rgb="FF70AD47"/>
      </patternFill>
    </fill>
    <fill>
      <patternFill patternType="solid">
        <fgColor rgb="FF339966"/>
        <bgColor rgb="FF3FAF46"/>
      </patternFill>
    </fill>
    <fill>
      <patternFill patternType="solid">
        <fgColor rgb="FF3FAF46"/>
        <bgColor rgb="FF339966"/>
      </patternFill>
    </fill>
    <fill>
      <patternFill patternType="solid">
        <fgColor rgb="FF5EB91E"/>
        <bgColor rgb="FF70AD47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FF6600"/>
        <bgColor rgb="FFFF9900"/>
      </patternFill>
    </fill>
    <fill>
      <patternFill patternType="solid">
        <fgColor rgb="FF3366FF"/>
        <bgColor rgb="FF0066CC"/>
      </patternFill>
    </fill>
    <fill>
      <patternFill patternType="solid">
        <fgColor rgb="FFFF0000"/>
        <bgColor rgb="FFC9211E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4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8" fillId="0" borderId="0" xfId="0" applyFont="1"/>
    <xf numFmtId="0" fontId="7" fillId="0" borderId="0" xfId="0" applyFont="1"/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49" fontId="0" fillId="0" borderId="0" xfId="0" applyNumberFormat="1"/>
    <xf numFmtId="0" fontId="22" fillId="10" borderId="10" xfId="1" applyFont="1" applyFill="1" applyBorder="1" applyAlignment="1">
      <alignment horizontal="center" vertical="center"/>
    </xf>
    <xf numFmtId="0" fontId="23" fillId="10" borderId="11" xfId="1" applyFont="1" applyFill="1" applyBorder="1" applyAlignment="1">
      <alignment horizontal="center" vertical="center"/>
    </xf>
    <xf numFmtId="49" fontId="23" fillId="10" borderId="10" xfId="1" applyNumberFormat="1" applyFont="1" applyFill="1" applyBorder="1" applyAlignment="1">
      <alignment horizontal="center" vertical="center"/>
    </xf>
    <xf numFmtId="0" fontId="23" fillId="10" borderId="3" xfId="1" applyFont="1" applyFill="1" applyBorder="1" applyAlignment="1">
      <alignment horizontal="center" vertical="center"/>
    </xf>
    <xf numFmtId="0" fontId="23" fillId="10" borderId="10" xfId="1" applyFont="1" applyFill="1" applyBorder="1" applyAlignment="1">
      <alignment horizontal="center" vertical="center"/>
    </xf>
    <xf numFmtId="49" fontId="23" fillId="10" borderId="3" xfId="1" applyNumberFormat="1" applyFont="1" applyFill="1" applyBorder="1" applyAlignment="1">
      <alignment horizontal="center" vertical="center"/>
    </xf>
    <xf numFmtId="0" fontId="23" fillId="10" borderId="12" xfId="1" applyFont="1" applyFill="1" applyBorder="1" applyAlignment="1">
      <alignment vertical="center"/>
    </xf>
    <xf numFmtId="49" fontId="23" fillId="10" borderId="10" xfId="1" applyNumberFormat="1" applyFont="1" applyFill="1" applyBorder="1" applyAlignment="1">
      <alignment vertical="center"/>
    </xf>
    <xf numFmtId="0" fontId="23" fillId="10" borderId="10" xfId="1" applyFont="1" applyFill="1" applyBorder="1" applyAlignment="1">
      <alignment vertical="center"/>
    </xf>
    <xf numFmtId="0" fontId="23" fillId="10" borderId="2" xfId="1" applyFont="1" applyFill="1" applyBorder="1" applyAlignment="1">
      <alignment horizontal="center" vertical="center"/>
    </xf>
    <xf numFmtId="49" fontId="25" fillId="10" borderId="13" xfId="1" applyNumberFormat="1" applyFont="1" applyFill="1" applyBorder="1" applyAlignment="1">
      <alignment horizontal="center"/>
    </xf>
    <xf numFmtId="0" fontId="26" fillId="0" borderId="14" xfId="1" applyFont="1" applyBorder="1" applyAlignment="1">
      <alignment horizontal="center"/>
    </xf>
    <xf numFmtId="49" fontId="25" fillId="10" borderId="17" xfId="1" applyNumberFormat="1" applyFont="1" applyFill="1" applyBorder="1" applyAlignment="1">
      <alignment horizontal="center"/>
    </xf>
    <xf numFmtId="0" fontId="26" fillId="0" borderId="18" xfId="1" applyFont="1" applyBorder="1" applyAlignment="1">
      <alignment horizontal="center"/>
    </xf>
    <xf numFmtId="49" fontId="25" fillId="10" borderId="19" xfId="1" applyNumberFormat="1" applyFont="1" applyFill="1" applyBorder="1" applyAlignment="1">
      <alignment horizontal="center"/>
    </xf>
    <xf numFmtId="0" fontId="26" fillId="0" borderId="20" xfId="1" applyFont="1" applyBorder="1" applyAlignment="1">
      <alignment horizontal="center"/>
    </xf>
    <xf numFmtId="0" fontId="26" fillId="0" borderId="21" xfId="1" applyFont="1" applyBorder="1" applyAlignment="1">
      <alignment horizontal="center"/>
    </xf>
    <xf numFmtId="0" fontId="26" fillId="0" borderId="22" xfId="1" applyFont="1" applyBorder="1" applyAlignment="1">
      <alignment horizontal="center"/>
    </xf>
    <xf numFmtId="0" fontId="30" fillId="0" borderId="24" xfId="4" applyFont="1" applyBorder="1" applyAlignment="1">
      <alignment horizontal="center"/>
    </xf>
    <xf numFmtId="0" fontId="31" fillId="0" borderId="25" xfId="4" applyFont="1" applyBorder="1"/>
    <xf numFmtId="0" fontId="31" fillId="0" borderId="24" xfId="4" applyFont="1" applyBorder="1"/>
    <xf numFmtId="0" fontId="31" fillId="0" borderId="26" xfId="4" applyFont="1" applyBorder="1"/>
    <xf numFmtId="0" fontId="32" fillId="0" borderId="27" xfId="5" applyFont="1" applyBorder="1" applyAlignment="1">
      <alignment horizontal="center"/>
    </xf>
    <xf numFmtId="0" fontId="33" fillId="0" borderId="28" xfId="4" applyFont="1" applyBorder="1" applyAlignment="1">
      <alignment horizontal="center"/>
    </xf>
    <xf numFmtId="0" fontId="33" fillId="0" borderId="27" xfId="4" applyFont="1" applyBorder="1" applyAlignment="1">
      <alignment horizontal="center"/>
    </xf>
    <xf numFmtId="0" fontId="33" fillId="0" borderId="29" xfId="4" applyFont="1" applyBorder="1" applyAlignment="1">
      <alignment horizontal="center"/>
    </xf>
    <xf numFmtId="0" fontId="34" fillId="0" borderId="30" xfId="5" applyFont="1" applyBorder="1" applyAlignment="1">
      <alignment horizontal="center"/>
    </xf>
    <xf numFmtId="0" fontId="31" fillId="0" borderId="31" xfId="4" applyFont="1" applyBorder="1"/>
    <xf numFmtId="0" fontId="31" fillId="0" borderId="30" xfId="4" applyFont="1" applyBorder="1"/>
    <xf numFmtId="0" fontId="31" fillId="0" borderId="32" xfId="4" applyFont="1" applyBorder="1"/>
    <xf numFmtId="0" fontId="30" fillId="0" borderId="33" xfId="4" applyFont="1" applyBorder="1"/>
    <xf numFmtId="0" fontId="35" fillId="0" borderId="22" xfId="4" applyFont="1" applyBorder="1"/>
    <xf numFmtId="0" fontId="35" fillId="9" borderId="34" xfId="4" applyFont="1" applyFill="1" applyBorder="1" applyAlignment="1">
      <alignment horizontal="center"/>
    </xf>
    <xf numFmtId="0" fontId="35" fillId="0" borderId="34" xfId="4" applyFont="1" applyBorder="1" applyAlignment="1">
      <alignment horizontal="center"/>
    </xf>
    <xf numFmtId="0" fontId="35" fillId="0" borderId="35" xfId="4" applyFont="1" applyBorder="1" applyAlignment="1">
      <alignment horizontal="center"/>
    </xf>
    <xf numFmtId="0" fontId="35" fillId="0" borderId="36" xfId="4" applyFont="1" applyBorder="1" applyAlignment="1">
      <alignment horizontal="center"/>
    </xf>
    <xf numFmtId="0" fontId="32" fillId="0" borderId="37" xfId="4" applyFont="1" applyBorder="1"/>
    <xf numFmtId="0" fontId="35" fillId="0" borderId="38" xfId="4" applyFont="1" applyBorder="1"/>
    <xf numFmtId="0" fontId="35" fillId="9" borderId="27" xfId="4" applyFont="1" applyFill="1" applyBorder="1" applyAlignment="1">
      <alignment horizontal="center"/>
    </xf>
    <xf numFmtId="164" fontId="35" fillId="0" borderId="27" xfId="4" applyNumberFormat="1" applyFont="1" applyBorder="1" applyAlignment="1">
      <alignment horizontal="center"/>
    </xf>
    <xf numFmtId="0" fontId="35" fillId="0" borderId="28" xfId="4" applyFont="1" applyBorder="1" applyAlignment="1">
      <alignment horizontal="center"/>
    </xf>
    <xf numFmtId="0" fontId="35" fillId="0" borderId="27" xfId="4" applyFont="1" applyBorder="1" applyAlignment="1">
      <alignment horizontal="center"/>
    </xf>
    <xf numFmtId="0" fontId="35" fillId="0" borderId="29" xfId="4" applyFont="1" applyBorder="1" applyAlignment="1">
      <alignment horizontal="center"/>
    </xf>
    <xf numFmtId="0" fontId="34" fillId="0" borderId="39" xfId="5" applyFont="1" applyBorder="1"/>
    <xf numFmtId="0" fontId="35" fillId="0" borderId="14" xfId="4" applyFont="1" applyBorder="1"/>
    <xf numFmtId="0" fontId="35" fillId="9" borderId="30" xfId="4" applyFont="1" applyFill="1" applyBorder="1" applyAlignment="1">
      <alignment horizontal="center"/>
    </xf>
    <xf numFmtId="0" fontId="35" fillId="0" borderId="30" xfId="4" applyFont="1" applyBorder="1" applyAlignment="1">
      <alignment horizontal="center"/>
    </xf>
    <xf numFmtId="0" fontId="35" fillId="0" borderId="31" xfId="4" applyFont="1" applyBorder="1" applyAlignment="1">
      <alignment horizontal="center"/>
    </xf>
    <xf numFmtId="0" fontId="35" fillId="0" borderId="32" xfId="4" applyFont="1" applyBorder="1" applyAlignment="1">
      <alignment horizontal="center"/>
    </xf>
    <xf numFmtId="0" fontId="34" fillId="0" borderId="40" xfId="5" applyFont="1" applyBorder="1"/>
    <xf numFmtId="0" fontId="35" fillId="0" borderId="9" xfId="4" applyFont="1" applyBorder="1"/>
    <xf numFmtId="0" fontId="35" fillId="0" borderId="9" xfId="4" applyFont="1" applyBorder="1" applyAlignment="1">
      <alignment horizontal="center"/>
    </xf>
    <xf numFmtId="0" fontId="35" fillId="0" borderId="0" xfId="4" applyFont="1"/>
    <xf numFmtId="0" fontId="35" fillId="0" borderId="0" xfId="4" applyFont="1" applyAlignment="1">
      <alignment horizontal="center"/>
    </xf>
    <xf numFmtId="0" fontId="34" fillId="0" borderId="41" xfId="5" applyFont="1" applyBorder="1"/>
    <xf numFmtId="0" fontId="35" fillId="0" borderId="42" xfId="4" applyFont="1" applyBorder="1"/>
    <xf numFmtId="0" fontId="35" fillId="0" borderId="42" xfId="4" applyFont="1" applyBorder="1" applyAlignment="1">
      <alignment horizontal="center"/>
    </xf>
    <xf numFmtId="0" fontId="36" fillId="0" borderId="24" xfId="5" applyFont="1" applyBorder="1" applyAlignment="1">
      <alignment horizontal="center"/>
    </xf>
    <xf numFmtId="0" fontId="36" fillId="0" borderId="25" xfId="5" applyFont="1" applyBorder="1"/>
    <xf numFmtId="0" fontId="36" fillId="0" borderId="24" xfId="5" applyFont="1" applyBorder="1"/>
    <xf numFmtId="0" fontId="1" fillId="0" borderId="26" xfId="5" applyBorder="1"/>
    <xf numFmtId="0" fontId="33" fillId="0" borderId="28" xfId="5" applyFont="1" applyBorder="1" applyAlignment="1">
      <alignment horizontal="center"/>
    </xf>
    <xf numFmtId="0" fontId="33" fillId="0" borderId="29" xfId="5" applyFont="1" applyBorder="1" applyAlignment="1">
      <alignment horizontal="center"/>
    </xf>
    <xf numFmtId="0" fontId="36" fillId="0" borderId="31" xfId="5" applyFont="1" applyBorder="1"/>
    <xf numFmtId="0" fontId="36" fillId="0" borderId="30" xfId="5" applyFont="1" applyBorder="1"/>
    <xf numFmtId="0" fontId="1" fillId="0" borderId="32" xfId="5" applyBorder="1"/>
    <xf numFmtId="0" fontId="36" fillId="0" borderId="33" xfId="5" applyFont="1" applyBorder="1"/>
    <xf numFmtId="0" fontId="36" fillId="0" borderId="22" xfId="5" applyFont="1" applyBorder="1"/>
    <xf numFmtId="0" fontId="35" fillId="9" borderId="34" xfId="5" applyFont="1" applyFill="1" applyBorder="1" applyAlignment="1">
      <alignment horizontal="center"/>
    </xf>
    <xf numFmtId="0" fontId="35" fillId="0" borderId="34" xfId="5" applyFont="1" applyBorder="1" applyAlignment="1">
      <alignment horizontal="center"/>
    </xf>
    <xf numFmtId="0" fontId="35" fillId="0" borderId="35" xfId="5" applyFont="1" applyBorder="1" applyAlignment="1">
      <alignment horizontal="center"/>
    </xf>
    <xf numFmtId="0" fontId="35" fillId="0" borderId="36" xfId="5" applyFont="1" applyBorder="1" applyAlignment="1">
      <alignment horizontal="center"/>
    </xf>
    <xf numFmtId="0" fontId="36" fillId="0" borderId="38" xfId="5" applyFont="1" applyBorder="1"/>
    <xf numFmtId="0" fontId="35" fillId="9" borderId="27" xfId="5" applyFont="1" applyFill="1" applyBorder="1" applyAlignment="1">
      <alignment horizontal="center"/>
    </xf>
    <xf numFmtId="164" fontId="35" fillId="0" borderId="27" xfId="5" applyNumberFormat="1" applyFont="1" applyBorder="1" applyAlignment="1">
      <alignment horizontal="center"/>
    </xf>
    <xf numFmtId="0" fontId="35" fillId="0" borderId="28" xfId="5" applyFont="1" applyBorder="1" applyAlignment="1">
      <alignment horizontal="center"/>
    </xf>
    <xf numFmtId="0" fontId="35" fillId="0" borderId="27" xfId="5" applyFont="1" applyBorder="1" applyAlignment="1">
      <alignment horizontal="center"/>
    </xf>
    <xf numFmtId="0" fontId="35" fillId="0" borderId="29" xfId="5" applyFont="1" applyBorder="1" applyAlignment="1">
      <alignment horizontal="center"/>
    </xf>
    <xf numFmtId="0" fontId="36" fillId="0" borderId="14" xfId="5" applyFont="1" applyBorder="1"/>
    <xf numFmtId="0" fontId="35" fillId="9" borderId="30" xfId="5" applyFont="1" applyFill="1" applyBorder="1" applyAlignment="1">
      <alignment horizontal="center"/>
    </xf>
    <xf numFmtId="0" fontId="35" fillId="0" borderId="30" xfId="5" applyFont="1" applyBorder="1" applyAlignment="1">
      <alignment horizontal="center"/>
    </xf>
    <xf numFmtId="0" fontId="35" fillId="0" borderId="31" xfId="5" applyFont="1" applyBorder="1" applyAlignment="1">
      <alignment horizontal="center"/>
    </xf>
    <xf numFmtId="0" fontId="35" fillId="0" borderId="32" xfId="5" applyFont="1" applyBorder="1" applyAlignment="1">
      <alignment horizontal="center"/>
    </xf>
    <xf numFmtId="0" fontId="28" fillId="0" borderId="0" xfId="5" applyFont="1" applyAlignment="1">
      <alignment horizontal="center" vertical="center"/>
    </xf>
    <xf numFmtId="0" fontId="29" fillId="0" borderId="0" xfId="5" applyFont="1" applyAlignment="1">
      <alignment horizontal="center" vertical="center"/>
    </xf>
    <xf numFmtId="0" fontId="36" fillId="0" borderId="0" xfId="5" applyFont="1" applyAlignment="1">
      <alignment horizontal="center"/>
    </xf>
    <xf numFmtId="0" fontId="36" fillId="0" borderId="0" xfId="5" applyFont="1"/>
    <xf numFmtId="0" fontId="1" fillId="0" borderId="0" xfId="5"/>
    <xf numFmtId="0" fontId="32" fillId="0" borderId="0" xfId="5" applyFont="1" applyAlignment="1">
      <alignment horizontal="center"/>
    </xf>
    <xf numFmtId="0" fontId="33" fillId="0" borderId="0" xfId="5" applyFont="1" applyAlignment="1">
      <alignment horizontal="center"/>
    </xf>
    <xf numFmtId="0" fontId="33" fillId="0" borderId="0" xfId="4" applyFont="1" applyAlignment="1">
      <alignment horizontal="center"/>
    </xf>
    <xf numFmtId="0" fontId="34" fillId="0" borderId="0" xfId="5" applyFont="1" applyAlignment="1">
      <alignment horizontal="center"/>
    </xf>
    <xf numFmtId="0" fontId="35" fillId="0" borderId="0" xfId="5" applyFont="1" applyAlignment="1">
      <alignment horizontal="center"/>
    </xf>
    <xf numFmtId="0" fontId="32" fillId="0" borderId="0" xfId="4" applyFont="1"/>
    <xf numFmtId="164" fontId="35" fillId="0" borderId="0" xfId="5" applyNumberFormat="1" applyFont="1" applyAlignment="1">
      <alignment horizontal="center"/>
    </xf>
    <xf numFmtId="0" fontId="34" fillId="0" borderId="0" xfId="5" applyFont="1"/>
    <xf numFmtId="0" fontId="1" fillId="0" borderId="0" xfId="3"/>
    <xf numFmtId="0" fontId="1" fillId="0" borderId="28" xfId="3" applyBorder="1"/>
    <xf numFmtId="0" fontId="1" fillId="0" borderId="27" xfId="3" applyBorder="1"/>
    <xf numFmtId="0" fontId="1" fillId="0" borderId="29" xfId="3" applyBorder="1"/>
    <xf numFmtId="0" fontId="37" fillId="0" borderId="28" xfId="3" applyFont="1" applyBorder="1" applyAlignment="1">
      <alignment horizontal="center"/>
    </xf>
    <xf numFmtId="0" fontId="38" fillId="0" borderId="28" xfId="3" applyFont="1" applyBorder="1" applyAlignment="1">
      <alignment horizontal="center"/>
    </xf>
    <xf numFmtId="0" fontId="38" fillId="0" borderId="27" xfId="3" applyFont="1" applyBorder="1" applyAlignment="1">
      <alignment horizontal="center"/>
    </xf>
    <xf numFmtId="0" fontId="38" fillId="0" borderId="29" xfId="3" applyFont="1" applyBorder="1" applyAlignment="1">
      <alignment horizontal="center"/>
    </xf>
    <xf numFmtId="0" fontId="1" fillId="0" borderId="31" xfId="3" applyBorder="1"/>
    <xf numFmtId="0" fontId="1" fillId="0" borderId="30" xfId="3" applyBorder="1"/>
    <xf numFmtId="0" fontId="1" fillId="0" borderId="32" xfId="3" applyBorder="1"/>
    <xf numFmtId="0" fontId="1" fillId="0" borderId="35" xfId="3" applyBorder="1"/>
    <xf numFmtId="0" fontId="36" fillId="11" borderId="34" xfId="3" applyFont="1" applyFill="1" applyBorder="1"/>
    <xf numFmtId="0" fontId="1" fillId="0" borderId="34" xfId="3" applyBorder="1"/>
    <xf numFmtId="0" fontId="1" fillId="0" borderId="36" xfId="3" applyBorder="1"/>
    <xf numFmtId="0" fontId="36" fillId="11" borderId="27" xfId="3" applyFont="1" applyFill="1" applyBorder="1"/>
    <xf numFmtId="0" fontId="36" fillId="11" borderId="30" xfId="3" applyFont="1" applyFill="1" applyBorder="1"/>
    <xf numFmtId="0" fontId="1" fillId="11" borderId="34" xfId="3" applyFill="1" applyBorder="1"/>
    <xf numFmtId="0" fontId="1" fillId="11" borderId="27" xfId="3" applyFill="1" applyBorder="1"/>
    <xf numFmtId="0" fontId="1" fillId="11" borderId="30" xfId="3" applyFill="1" applyBorder="1"/>
    <xf numFmtId="165" fontId="1" fillId="0" borderId="0" xfId="3" applyNumberFormat="1"/>
    <xf numFmtId="0" fontId="39" fillId="0" borderId="28" xfId="3" applyFont="1" applyBorder="1" applyAlignment="1">
      <alignment horizontal="center"/>
    </xf>
    <xf numFmtId="0" fontId="35" fillId="0" borderId="28" xfId="3" applyFont="1" applyBorder="1" applyAlignment="1">
      <alignment horizontal="center"/>
    </xf>
    <xf numFmtId="0" fontId="35" fillId="0" borderId="27" xfId="3" applyFont="1" applyBorder="1" applyAlignment="1">
      <alignment horizontal="center"/>
    </xf>
    <xf numFmtId="0" fontId="35" fillId="0" borderId="29" xfId="3" applyFont="1" applyBorder="1" applyAlignment="1">
      <alignment horizontal="center"/>
    </xf>
    <xf numFmtId="0" fontId="36" fillId="12" borderId="34" xfId="3" applyFont="1" applyFill="1" applyBorder="1"/>
    <xf numFmtId="0" fontId="36" fillId="12" borderId="27" xfId="3" applyFont="1" applyFill="1" applyBorder="1"/>
    <xf numFmtId="0" fontId="36" fillId="12" borderId="30" xfId="3" applyFont="1" applyFill="1" applyBorder="1"/>
    <xf numFmtId="0" fontId="1" fillId="12" borderId="34" xfId="3" applyFill="1" applyBorder="1"/>
    <xf numFmtId="0" fontId="1" fillId="12" borderId="27" xfId="3" applyFill="1" applyBorder="1"/>
    <xf numFmtId="0" fontId="1" fillId="12" borderId="30" xfId="3" applyFill="1" applyBorder="1"/>
    <xf numFmtId="0" fontId="40" fillId="0" borderId="28" xfId="3" applyFont="1" applyBorder="1" applyAlignment="1">
      <alignment horizontal="center"/>
    </xf>
    <xf numFmtId="0" fontId="41" fillId="0" borderId="28" xfId="3" applyFont="1" applyBorder="1" applyAlignment="1">
      <alignment horizontal="center"/>
    </xf>
    <xf numFmtId="0" fontId="41" fillId="0" borderId="27" xfId="3" applyFont="1" applyBorder="1" applyAlignment="1">
      <alignment horizontal="center"/>
    </xf>
    <xf numFmtId="0" fontId="41" fillId="0" borderId="29" xfId="3" applyFont="1" applyBorder="1" applyAlignment="1">
      <alignment horizontal="center"/>
    </xf>
    <xf numFmtId="0" fontId="36" fillId="5" borderId="34" xfId="3" applyFont="1" applyFill="1" applyBorder="1"/>
    <xf numFmtId="0" fontId="36" fillId="5" borderId="27" xfId="3" applyFont="1" applyFill="1" applyBorder="1"/>
    <xf numFmtId="0" fontId="36" fillId="5" borderId="30" xfId="3" applyFont="1" applyFill="1" applyBorder="1"/>
    <xf numFmtId="0" fontId="1" fillId="5" borderId="34" xfId="3" applyFill="1" applyBorder="1"/>
    <xf numFmtId="0" fontId="1" fillId="5" borderId="27" xfId="3" applyFill="1" applyBorder="1"/>
    <xf numFmtId="0" fontId="1" fillId="5" borderId="30" xfId="3" applyFill="1" applyBorder="1"/>
    <xf numFmtId="0" fontId="42" fillId="0" borderId="28" xfId="3" applyFont="1" applyBorder="1"/>
    <xf numFmtId="0" fontId="36" fillId="0" borderId="27" xfId="3" applyFont="1" applyBorder="1"/>
    <xf numFmtId="0" fontId="36" fillId="0" borderId="28" xfId="3" applyFont="1" applyBorder="1" applyAlignment="1">
      <alignment horizontal="center"/>
    </xf>
    <xf numFmtId="0" fontId="36" fillId="0" borderId="27" xfId="3" applyFont="1" applyBorder="1" applyAlignment="1">
      <alignment horizontal="center"/>
    </xf>
    <xf numFmtId="0" fontId="36" fillId="0" borderId="29" xfId="3" applyFont="1" applyBorder="1" applyAlignment="1">
      <alignment horizontal="center"/>
    </xf>
    <xf numFmtId="0" fontId="36" fillId="13" borderId="34" xfId="3" applyFont="1" applyFill="1" applyBorder="1"/>
    <xf numFmtId="0" fontId="43" fillId="0" borderId="28" xfId="3" applyFont="1" applyBorder="1"/>
    <xf numFmtId="0" fontId="36" fillId="13" borderId="27" xfId="3" applyFont="1" applyFill="1" applyBorder="1"/>
    <xf numFmtId="0" fontId="36" fillId="13" borderId="30" xfId="3" applyFont="1" applyFill="1" applyBorder="1"/>
    <xf numFmtId="0" fontId="1" fillId="13" borderId="34" xfId="3" applyFill="1" applyBorder="1"/>
    <xf numFmtId="0" fontId="1" fillId="13" borderId="27" xfId="3" applyFill="1" applyBorder="1"/>
    <xf numFmtId="0" fontId="1" fillId="13" borderId="30" xfId="3" applyFill="1" applyBorder="1"/>
    <xf numFmtId="0" fontId="1" fillId="0" borderId="38" xfId="3" applyBorder="1"/>
    <xf numFmtId="0" fontId="1" fillId="0" borderId="14" xfId="3" applyBorder="1"/>
    <xf numFmtId="0" fontId="1" fillId="0" borderId="22" xfId="3" applyBorder="1"/>
    <xf numFmtId="0" fontId="1" fillId="11" borderId="38" xfId="3" applyFill="1" applyBorder="1"/>
    <xf numFmtId="0" fontId="1" fillId="0" borderId="43" xfId="3" applyBorder="1"/>
    <xf numFmtId="0" fontId="1" fillId="0" borderId="15" xfId="3" applyBorder="1"/>
    <xf numFmtId="0" fontId="1" fillId="11" borderId="44" xfId="3" applyFill="1" applyBorder="1"/>
    <xf numFmtId="0" fontId="1" fillId="0" borderId="16" xfId="3" applyBorder="1"/>
    <xf numFmtId="0" fontId="1" fillId="12" borderId="38" xfId="3" applyFill="1" applyBorder="1"/>
    <xf numFmtId="0" fontId="1" fillId="12" borderId="44" xfId="3" applyFill="1" applyBorder="1"/>
    <xf numFmtId="0" fontId="1" fillId="5" borderId="38" xfId="3" applyFill="1" applyBorder="1"/>
    <xf numFmtId="0" fontId="1" fillId="5" borderId="44" xfId="3" applyFill="1" applyBorder="1"/>
    <xf numFmtId="0" fontId="36" fillId="0" borderId="38" xfId="3" applyFont="1" applyBorder="1"/>
    <xf numFmtId="0" fontId="1" fillId="13" borderId="38" xfId="3" applyFill="1" applyBorder="1"/>
    <xf numFmtId="0" fontId="1" fillId="13" borderId="44" xfId="3" applyFill="1" applyBorder="1"/>
    <xf numFmtId="0" fontId="31" fillId="0" borderId="30" xfId="5" applyFont="1" applyBorder="1" applyAlignment="1">
      <alignment horizontal="center"/>
    </xf>
    <xf numFmtId="0" fontId="31" fillId="0" borderId="39" xfId="5" applyFont="1" applyBorder="1"/>
    <xf numFmtId="0" fontId="1" fillId="9" borderId="37" xfId="2" applyFill="1" applyBorder="1"/>
    <xf numFmtId="0" fontId="1" fillId="9" borderId="0" xfId="2" applyFill="1"/>
    <xf numFmtId="0" fontId="1" fillId="9" borderId="46" xfId="2" applyFill="1" applyBorder="1"/>
    <xf numFmtId="0" fontId="1" fillId="0" borderId="34" xfId="2" applyBorder="1"/>
    <xf numFmtId="0" fontId="1" fillId="9" borderId="46" xfId="2" applyFill="1" applyBorder="1" applyAlignment="1">
      <alignment horizontal="right"/>
    </xf>
    <xf numFmtId="0" fontId="45" fillId="0" borderId="27" xfId="2" applyFont="1" applyBorder="1"/>
    <xf numFmtId="0" fontId="46" fillId="9" borderId="0" xfId="2" applyFont="1" applyFill="1"/>
    <xf numFmtId="0" fontId="45" fillId="0" borderId="30" xfId="2" applyFont="1" applyBorder="1"/>
    <xf numFmtId="0" fontId="1" fillId="0" borderId="27" xfId="2" applyBorder="1"/>
    <xf numFmtId="0" fontId="1" fillId="0" borderId="30" xfId="2" applyBorder="1"/>
    <xf numFmtId="0" fontId="1" fillId="9" borderId="0" xfId="2" applyFill="1" applyAlignment="1">
      <alignment horizontal="center"/>
    </xf>
    <xf numFmtId="0" fontId="1" fillId="9" borderId="48" xfId="2" applyFill="1" applyBorder="1"/>
    <xf numFmtId="0" fontId="1" fillId="9" borderId="7" xfId="2" applyFill="1" applyBorder="1"/>
    <xf numFmtId="0" fontId="1" fillId="9" borderId="49" xfId="2" applyFill="1" applyBorder="1"/>
    <xf numFmtId="0" fontId="1" fillId="0" borderId="0" xfId="2"/>
    <xf numFmtId="0" fontId="45" fillId="0" borderId="34" xfId="2" applyFont="1" applyBorder="1"/>
    <xf numFmtId="0" fontId="45" fillId="9" borderId="0" xfId="2" applyFont="1" applyFill="1"/>
    <xf numFmtId="0" fontId="3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7" fillId="0" borderId="16" xfId="1" applyFont="1" applyBorder="1" applyAlignment="1">
      <alignment horizontal="center" vertical="center"/>
    </xf>
    <xf numFmtId="0" fontId="27" fillId="0" borderId="15" xfId="1" applyFont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1" fillId="10" borderId="3" xfId="1" applyFont="1" applyFill="1" applyBorder="1" applyAlignment="1">
      <alignment horizontal="center" vertical="center"/>
    </xf>
    <xf numFmtId="0" fontId="22" fillId="10" borderId="3" xfId="1" applyFont="1" applyFill="1" applyBorder="1" applyAlignment="1">
      <alignment horizontal="center" vertical="center"/>
    </xf>
    <xf numFmtId="0" fontId="22" fillId="10" borderId="3" xfId="0" applyFont="1" applyFill="1" applyBorder="1" applyAlignment="1">
      <alignment horizontal="center" vertical="center"/>
    </xf>
    <xf numFmtId="0" fontId="29" fillId="0" borderId="23" xfId="5" applyFont="1" applyBorder="1" applyAlignment="1">
      <alignment horizontal="center" vertical="center"/>
    </xf>
    <xf numFmtId="0" fontId="28" fillId="0" borderId="3" xfId="4" applyFont="1" applyBorder="1" applyAlignment="1">
      <alignment horizontal="center" vertical="center"/>
    </xf>
    <xf numFmtId="0" fontId="29" fillId="0" borderId="23" xfId="4" applyFont="1" applyBorder="1" applyAlignment="1">
      <alignment horizontal="center" vertical="center"/>
    </xf>
    <xf numFmtId="0" fontId="28" fillId="0" borderId="3" xfId="5" applyFont="1" applyBorder="1" applyAlignment="1">
      <alignment horizontal="center" vertical="center"/>
    </xf>
    <xf numFmtId="0" fontId="27" fillId="0" borderId="3" xfId="3" applyFont="1" applyBorder="1" applyAlignment="1">
      <alignment horizontal="left"/>
    </xf>
    <xf numFmtId="0" fontId="44" fillId="0" borderId="45" xfId="2" applyFont="1" applyBorder="1" applyAlignment="1">
      <alignment horizontal="center" vertical="center"/>
    </xf>
    <xf numFmtId="0" fontId="32" fillId="9" borderId="38" xfId="2" applyFont="1" applyFill="1" applyBorder="1" applyAlignment="1">
      <alignment horizontal="center"/>
    </xf>
    <xf numFmtId="0" fontId="32" fillId="9" borderId="47" xfId="2" applyFont="1" applyFill="1" applyBorder="1" applyAlignment="1">
      <alignment horizontal="center"/>
    </xf>
    <xf numFmtId="20" fontId="35" fillId="0" borderId="27" xfId="4" applyNumberFormat="1" applyFont="1" applyBorder="1" applyAlignment="1">
      <alignment horizontal="center"/>
    </xf>
    <xf numFmtId="20" fontId="35" fillId="0" borderId="0" xfId="4" applyNumberFormat="1" applyFont="1" applyAlignment="1">
      <alignment horizontal="center"/>
    </xf>
    <xf numFmtId="0" fontId="47" fillId="9" borderId="34" xfId="4" applyFont="1" applyFill="1" applyBorder="1" applyAlignment="1">
      <alignment horizontal="center"/>
    </xf>
    <xf numFmtId="0" fontId="47" fillId="0" borderId="34" xfId="4" applyFont="1" applyBorder="1" applyAlignment="1">
      <alignment horizontal="center"/>
    </xf>
    <xf numFmtId="0" fontId="47" fillId="0" borderId="35" xfId="4" applyFont="1" applyBorder="1" applyAlignment="1">
      <alignment horizontal="center"/>
    </xf>
    <xf numFmtId="0" fontId="47" fillId="0" borderId="36" xfId="4" applyFont="1" applyBorder="1" applyAlignment="1">
      <alignment horizontal="center"/>
    </xf>
    <xf numFmtId="0" fontId="47" fillId="9" borderId="27" xfId="4" applyFont="1" applyFill="1" applyBorder="1" applyAlignment="1">
      <alignment horizontal="center"/>
    </xf>
    <xf numFmtId="20" fontId="47" fillId="0" borderId="27" xfId="4" applyNumberFormat="1" applyFont="1" applyBorder="1" applyAlignment="1">
      <alignment horizontal="center"/>
    </xf>
    <xf numFmtId="164" fontId="47" fillId="0" borderId="27" xfId="4" applyNumberFormat="1" applyFont="1" applyBorder="1" applyAlignment="1">
      <alignment horizontal="center"/>
    </xf>
    <xf numFmtId="0" fontId="47" fillId="0" borderId="28" xfId="4" applyFont="1" applyBorder="1" applyAlignment="1">
      <alignment horizontal="center"/>
    </xf>
    <xf numFmtId="0" fontId="47" fillId="0" borderId="27" xfId="4" applyFont="1" applyBorder="1" applyAlignment="1">
      <alignment horizontal="center"/>
    </xf>
    <xf numFmtId="0" fontId="47" fillId="0" borderId="29" xfId="4" applyFont="1" applyBorder="1" applyAlignment="1">
      <alignment horizontal="center"/>
    </xf>
    <xf numFmtId="0" fontId="47" fillId="9" borderId="30" xfId="4" applyFont="1" applyFill="1" applyBorder="1" applyAlignment="1">
      <alignment horizontal="center"/>
    </xf>
    <xf numFmtId="0" fontId="47" fillId="0" borderId="30" xfId="4" applyFont="1" applyBorder="1" applyAlignment="1">
      <alignment horizontal="center"/>
    </xf>
    <xf numFmtId="0" fontId="47" fillId="0" borderId="31" xfId="4" applyFont="1" applyBorder="1" applyAlignment="1">
      <alignment horizontal="center"/>
    </xf>
    <xf numFmtId="0" fontId="47" fillId="0" borderId="32" xfId="4" applyFont="1" applyBorder="1" applyAlignment="1">
      <alignment horizontal="center"/>
    </xf>
    <xf numFmtId="20" fontId="47" fillId="0" borderId="34" xfId="4" applyNumberFormat="1" applyFont="1" applyBorder="1" applyAlignment="1">
      <alignment horizontal="center" vertical="center"/>
    </xf>
    <xf numFmtId="0" fontId="47" fillId="0" borderId="27" xfId="4" applyFont="1" applyBorder="1" applyAlignment="1">
      <alignment horizontal="center" vertical="center"/>
    </xf>
    <xf numFmtId="0" fontId="47" fillId="0" borderId="30" xfId="4" applyFont="1" applyBorder="1" applyAlignment="1">
      <alignment horizontal="center" vertical="center"/>
    </xf>
    <xf numFmtId="0" fontId="47" fillId="0" borderId="9" xfId="4" applyFont="1" applyBorder="1" applyAlignment="1">
      <alignment horizontal="center"/>
    </xf>
    <xf numFmtId="20" fontId="47" fillId="0" borderId="0" xfId="4" applyNumberFormat="1" applyFont="1" applyAlignment="1">
      <alignment horizontal="center"/>
    </xf>
    <xf numFmtId="0" fontId="47" fillId="0" borderId="42" xfId="4" applyFont="1" applyBorder="1" applyAlignment="1">
      <alignment horizontal="center"/>
    </xf>
    <xf numFmtId="20" fontId="35" fillId="0" borderId="27" xfId="5" applyNumberFormat="1" applyFont="1" applyBorder="1" applyAlignment="1">
      <alignment horizontal="center"/>
    </xf>
    <xf numFmtId="167" fontId="35" fillId="0" borderId="34" xfId="5" applyNumberFormat="1" applyFont="1" applyBorder="1" applyAlignment="1">
      <alignment horizontal="center" vertical="center"/>
    </xf>
    <xf numFmtId="167" fontId="35" fillId="0" borderId="27" xfId="5" applyNumberFormat="1" applyFont="1" applyBorder="1" applyAlignment="1">
      <alignment horizontal="center" vertical="center"/>
    </xf>
    <xf numFmtId="167" fontId="35" fillId="0" borderId="30" xfId="5" applyNumberFormat="1" applyFont="1" applyBorder="1" applyAlignment="1">
      <alignment horizontal="center" vertical="center"/>
    </xf>
    <xf numFmtId="167" fontId="48" fillId="0" borderId="34" xfId="5" applyNumberFormat="1" applyFont="1" applyBorder="1" applyAlignment="1">
      <alignment horizontal="center" vertical="center"/>
    </xf>
    <xf numFmtId="167" fontId="48" fillId="0" borderId="27" xfId="5" applyNumberFormat="1" applyFont="1" applyBorder="1" applyAlignment="1">
      <alignment horizontal="center" vertical="center"/>
    </xf>
    <xf numFmtId="167" fontId="48" fillId="0" borderId="30" xfId="5" applyNumberFormat="1" applyFont="1" applyBorder="1" applyAlignment="1">
      <alignment horizontal="center" vertical="center"/>
    </xf>
    <xf numFmtId="0" fontId="1" fillId="0" borderId="36" xfId="3" applyBorder="1" applyAlignment="1">
      <alignment horizontal="center"/>
    </xf>
    <xf numFmtId="0" fontId="1" fillId="0" borderId="29" xfId="3" applyBorder="1" applyAlignment="1">
      <alignment horizontal="center"/>
    </xf>
    <xf numFmtId="0" fontId="1" fillId="0" borderId="32" xfId="3" applyBorder="1" applyAlignment="1">
      <alignment horizontal="center"/>
    </xf>
    <xf numFmtId="0" fontId="1" fillId="12" borderId="34" xfId="3" applyFont="1" applyFill="1" applyBorder="1"/>
    <xf numFmtId="0" fontId="1" fillId="12" borderId="27" xfId="3" applyFont="1" applyFill="1" applyBorder="1"/>
    <xf numFmtId="0" fontId="1" fillId="12" borderId="30" xfId="3" applyFont="1" applyFill="1" applyBorder="1"/>
    <xf numFmtId="0" fontId="1" fillId="0" borderId="36" xfId="3" applyBorder="1" applyAlignment="1">
      <alignment horizontal="center" vertical="center"/>
    </xf>
    <xf numFmtId="0" fontId="1" fillId="0" borderId="29" xfId="3" applyBorder="1" applyAlignment="1">
      <alignment horizontal="center" vertical="center"/>
    </xf>
    <xf numFmtId="0" fontId="1" fillId="0" borderId="32" xfId="3" applyBorder="1" applyAlignment="1">
      <alignment horizontal="center" vertical="center"/>
    </xf>
    <xf numFmtId="168" fontId="35" fillId="9" borderId="30" xfId="5" applyNumberFormat="1" applyFont="1" applyFill="1" applyBorder="1" applyAlignment="1">
      <alignment horizontal="center"/>
    </xf>
    <xf numFmtId="168" fontId="35" fillId="0" borderId="30" xfId="5" applyNumberFormat="1" applyFont="1" applyBorder="1" applyAlignment="1">
      <alignment horizontal="center"/>
    </xf>
    <xf numFmtId="168" fontId="35" fillId="0" borderId="34" xfId="5" applyNumberFormat="1" applyFont="1" applyBorder="1" applyAlignment="1">
      <alignment horizontal="center"/>
    </xf>
    <xf numFmtId="168" fontId="35" fillId="9" borderId="34" xfId="4" applyNumberFormat="1" applyFont="1" applyFill="1" applyBorder="1" applyAlignment="1">
      <alignment horizontal="center"/>
    </xf>
    <xf numFmtId="168" fontId="35" fillId="9" borderId="27" xfId="4" applyNumberFormat="1" applyFont="1" applyFill="1" applyBorder="1" applyAlignment="1">
      <alignment horizontal="center"/>
    </xf>
    <xf numFmtId="168" fontId="35" fillId="9" borderId="30" xfId="4" applyNumberFormat="1" applyFont="1" applyFill="1" applyBorder="1" applyAlignment="1">
      <alignment horizontal="center"/>
    </xf>
    <xf numFmtId="169" fontId="35" fillId="0" borderId="27" xfId="5" applyNumberFormat="1" applyFont="1" applyBorder="1" applyAlignment="1">
      <alignment horizontal="center"/>
    </xf>
    <xf numFmtId="168" fontId="35" fillId="14" borderId="34" xfId="5" applyNumberFormat="1" applyFont="1" applyFill="1" applyBorder="1" applyAlignment="1">
      <alignment horizontal="center"/>
    </xf>
    <xf numFmtId="169" fontId="35" fillId="14" borderId="27" xfId="5" applyNumberFormat="1" applyFont="1" applyFill="1" applyBorder="1" applyAlignment="1">
      <alignment horizontal="center"/>
    </xf>
    <xf numFmtId="168" fontId="35" fillId="14" borderId="30" xfId="5" applyNumberFormat="1" applyFont="1" applyFill="1" applyBorder="1" applyAlignment="1">
      <alignment horizontal="center"/>
    </xf>
    <xf numFmtId="169" fontId="35" fillId="0" borderId="27" xfId="4" applyNumberFormat="1" applyFont="1" applyBorder="1" applyAlignment="1">
      <alignment horizontal="center"/>
    </xf>
    <xf numFmtId="0" fontId="35" fillId="0" borderId="30" xfId="4" quotePrefix="1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6">
    <cellStyle name="Normální" xfId="0" builtinId="0"/>
    <cellStyle name="normální_List1" xfId="1" xr:uid="{00000000-0005-0000-0000-000001000000}"/>
    <cellStyle name="normální_List11" xfId="2" xr:uid="{00000000-0005-0000-0000-000002000000}"/>
    <cellStyle name="normální_List13" xfId="3" xr:uid="{00000000-0005-0000-0000-000003000000}"/>
    <cellStyle name="normální_List9" xfId="4" xr:uid="{00000000-0005-0000-0000-000004000000}"/>
    <cellStyle name="normální_pinec skupiny" xfId="5" xr:uid="{00000000-0005-0000-0000-00000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0AD47"/>
      <rgbColor rgb="FF9999FF"/>
      <rgbColor rgb="FFC9211E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FAF46"/>
      <rgbColor rgb="FF5EB91E"/>
      <rgbColor rgb="FFFFCC00"/>
      <rgbColor rgb="FFFF9900"/>
      <rgbColor rgb="FFFF66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K49"/>
  <sheetViews>
    <sheetView zoomScale="85" zoomScaleNormal="85" workbookViewId="0">
      <selection activeCell="K13" sqref="K13"/>
    </sheetView>
  </sheetViews>
  <sheetFormatPr defaultColWidth="11.88671875" defaultRowHeight="13.2" x14ac:dyDescent="0.25"/>
  <cols>
    <col min="1" max="1" width="8" customWidth="1"/>
    <col min="2" max="2" width="5.88671875" customWidth="1"/>
  </cols>
  <sheetData>
    <row r="1" spans="3:11" ht="18.600000000000001" x14ac:dyDescent="0.3">
      <c r="C1" s="1"/>
      <c r="D1" s="1"/>
      <c r="E1" s="1"/>
      <c r="F1" s="1"/>
    </row>
    <row r="2" spans="3:11" ht="30" x14ac:dyDescent="0.25">
      <c r="C2" s="218" t="s">
        <v>0</v>
      </c>
      <c r="D2" s="218"/>
      <c r="E2" s="218"/>
      <c r="F2" s="218"/>
      <c r="G2" s="218"/>
    </row>
    <row r="3" spans="3:11" ht="18.600000000000001" x14ac:dyDescent="0.3">
      <c r="C3" s="1"/>
      <c r="D3" s="1"/>
      <c r="E3" s="1"/>
      <c r="F3" s="1"/>
    </row>
    <row r="4" spans="3:11" ht="18.600000000000001" x14ac:dyDescent="0.3">
      <c r="C4" s="1"/>
      <c r="D4" s="1"/>
      <c r="E4" s="1"/>
      <c r="F4" s="1"/>
    </row>
    <row r="5" spans="3:11" ht="18.600000000000001" x14ac:dyDescent="0.3">
      <c r="C5" s="1" t="s">
        <v>1</v>
      </c>
      <c r="D5" s="1"/>
      <c r="E5" s="1"/>
      <c r="F5" s="1"/>
    </row>
    <row r="6" spans="3:11" ht="19.2" x14ac:dyDescent="0.35">
      <c r="C6" s="1"/>
      <c r="D6" s="1" t="s">
        <v>2</v>
      </c>
      <c r="E6" s="1"/>
      <c r="F6" s="1"/>
    </row>
    <row r="7" spans="3:11" ht="19.2" x14ac:dyDescent="0.35">
      <c r="C7" s="1"/>
      <c r="D7" s="1" t="s">
        <v>3</v>
      </c>
      <c r="E7" s="1"/>
      <c r="F7" s="1"/>
    </row>
    <row r="8" spans="3:11" ht="19.2" x14ac:dyDescent="0.35">
      <c r="C8" s="1"/>
      <c r="D8" s="1" t="s">
        <v>4</v>
      </c>
      <c r="E8" s="1"/>
      <c r="F8" s="1"/>
    </row>
    <row r="9" spans="3:11" ht="18.600000000000001" x14ac:dyDescent="0.3">
      <c r="C9" s="1"/>
      <c r="D9" s="1"/>
      <c r="E9" s="1"/>
      <c r="F9" s="1"/>
    </row>
    <row r="10" spans="3:11" ht="27.75" customHeight="1" x14ac:dyDescent="0.35">
      <c r="C10" s="1" t="s">
        <v>5</v>
      </c>
    </row>
    <row r="11" spans="3:11" ht="27.75" customHeight="1" x14ac:dyDescent="0.35">
      <c r="C11" s="1" t="s">
        <v>6</v>
      </c>
    </row>
    <row r="12" spans="3:11" ht="27.75" customHeight="1" x14ac:dyDescent="0.3">
      <c r="C12" s="1" t="s">
        <v>7</v>
      </c>
    </row>
    <row r="13" spans="3:11" ht="27.75" customHeight="1" x14ac:dyDescent="0.35">
      <c r="C13" s="1"/>
      <c r="D13" s="2" t="s">
        <v>8</v>
      </c>
      <c r="E13" s="1"/>
      <c r="F13" s="1"/>
      <c r="G13" s="1"/>
      <c r="H13" s="1"/>
      <c r="I13" s="1"/>
      <c r="J13" s="1"/>
      <c r="K13" s="1"/>
    </row>
    <row r="14" spans="3:11" ht="27.75" customHeight="1" x14ac:dyDescent="0.35">
      <c r="C14" s="1"/>
      <c r="D14" s="2" t="s">
        <v>9</v>
      </c>
      <c r="E14" s="1"/>
      <c r="F14" s="1"/>
      <c r="G14" s="1"/>
      <c r="H14" s="1"/>
      <c r="I14" s="1"/>
      <c r="J14" s="1"/>
      <c r="K14" s="1"/>
    </row>
    <row r="15" spans="3:11" ht="27.75" customHeight="1" x14ac:dyDescent="0.3">
      <c r="C15" s="1" t="s">
        <v>10</v>
      </c>
      <c r="D15" s="1"/>
      <c r="E15" s="1"/>
      <c r="F15" s="1"/>
      <c r="G15" s="1"/>
      <c r="H15" s="1"/>
      <c r="I15" s="1"/>
      <c r="J15" s="1"/>
      <c r="K15" s="1"/>
    </row>
    <row r="16" spans="3:11" ht="27.75" customHeight="1" x14ac:dyDescent="0.35">
      <c r="C16" s="1"/>
      <c r="D16" s="1" t="s">
        <v>11</v>
      </c>
      <c r="E16" s="1"/>
      <c r="F16" s="1"/>
      <c r="G16" s="1"/>
      <c r="H16" s="1"/>
      <c r="I16" s="1"/>
      <c r="J16" s="1"/>
      <c r="K16" s="1"/>
    </row>
    <row r="17" spans="3:11" ht="27.75" customHeight="1" x14ac:dyDescent="0.35">
      <c r="C17" s="1"/>
      <c r="D17" s="1" t="s">
        <v>12</v>
      </c>
      <c r="E17" s="1"/>
      <c r="F17" s="1"/>
      <c r="G17" s="1"/>
      <c r="H17" s="1"/>
      <c r="I17" s="1"/>
      <c r="J17" s="1"/>
      <c r="K17" s="1"/>
    </row>
    <row r="18" spans="3:11" ht="27.75" customHeight="1" x14ac:dyDescent="0.35">
      <c r="C18" s="1" t="s">
        <v>13</v>
      </c>
      <c r="D18" s="1"/>
      <c r="E18" s="1"/>
      <c r="F18" s="1"/>
      <c r="G18" s="1"/>
      <c r="H18" s="1"/>
      <c r="I18" s="1"/>
      <c r="J18" s="1"/>
      <c r="K18" s="1"/>
    </row>
    <row r="19" spans="3:11" ht="18.600000000000001" x14ac:dyDescent="0.3">
      <c r="C19" s="1"/>
      <c r="D19" s="1"/>
      <c r="E19" s="1"/>
      <c r="F19" s="1"/>
      <c r="G19" s="1"/>
      <c r="H19" s="1"/>
      <c r="I19" s="1"/>
      <c r="J19" s="1"/>
      <c r="K19" s="1"/>
    </row>
    <row r="20" spans="3:11" ht="18.600000000000001" x14ac:dyDescent="0.3">
      <c r="C20" s="1"/>
      <c r="D20" s="1"/>
      <c r="E20" s="1"/>
      <c r="F20" s="1"/>
      <c r="G20" s="1"/>
      <c r="H20" s="1"/>
      <c r="I20" s="1"/>
      <c r="J20" s="1"/>
      <c r="K20" s="1"/>
    </row>
    <row r="21" spans="3:11" ht="18.600000000000001" x14ac:dyDescent="0.3">
      <c r="C21" s="1"/>
      <c r="D21" s="1"/>
      <c r="E21" s="1"/>
      <c r="F21" s="1"/>
      <c r="G21" s="1"/>
      <c r="H21" s="1"/>
      <c r="I21" s="1"/>
      <c r="J21" s="1"/>
      <c r="K21" s="1"/>
    </row>
    <row r="22" spans="3:11" ht="18.600000000000001" x14ac:dyDescent="0.3">
      <c r="C22" s="1"/>
      <c r="D22" s="1"/>
      <c r="E22" s="1"/>
      <c r="F22" s="1"/>
      <c r="G22" s="1"/>
      <c r="H22" s="1"/>
      <c r="I22" s="1"/>
      <c r="J22" s="1"/>
      <c r="K22" s="1"/>
    </row>
    <row r="23" spans="3:11" ht="18.600000000000001" x14ac:dyDescent="0.3">
      <c r="C23" s="1"/>
      <c r="D23" s="1"/>
      <c r="E23" s="1"/>
      <c r="F23" s="1"/>
      <c r="G23" s="1"/>
      <c r="H23" s="1"/>
      <c r="I23" s="1"/>
      <c r="J23" s="1"/>
      <c r="K23" s="1"/>
    </row>
    <row r="24" spans="3:11" ht="18.600000000000001" x14ac:dyDescent="0.3">
      <c r="C24" s="1"/>
      <c r="D24" s="1"/>
      <c r="E24" s="1"/>
      <c r="F24" s="1"/>
      <c r="G24" s="1"/>
      <c r="H24" s="1"/>
      <c r="I24" s="1"/>
      <c r="J24" s="1"/>
      <c r="K24" s="1"/>
    </row>
    <row r="25" spans="3:11" ht="18.600000000000001" x14ac:dyDescent="0.3">
      <c r="C25" s="1"/>
      <c r="D25" s="1"/>
      <c r="E25" s="1"/>
      <c r="F25" s="1"/>
      <c r="G25" s="1"/>
      <c r="H25" s="1"/>
      <c r="I25" s="1"/>
      <c r="J25" s="1"/>
      <c r="K25" s="1"/>
    </row>
    <row r="26" spans="3:11" ht="18.600000000000001" x14ac:dyDescent="0.3">
      <c r="C26" s="1"/>
      <c r="D26" s="1"/>
      <c r="E26" s="1"/>
      <c r="F26" s="1"/>
      <c r="G26" s="1"/>
      <c r="H26" s="1"/>
      <c r="I26" s="1"/>
      <c r="J26" s="1"/>
      <c r="K26" s="1"/>
    </row>
    <row r="27" spans="3:11" ht="18.600000000000001" x14ac:dyDescent="0.3">
      <c r="C27" s="1"/>
      <c r="D27" s="1"/>
      <c r="E27" s="1"/>
      <c r="F27" s="1"/>
      <c r="G27" s="1"/>
      <c r="H27" s="1"/>
      <c r="I27" s="1"/>
      <c r="J27" s="1"/>
      <c r="K27" s="1"/>
    </row>
    <row r="28" spans="3:11" ht="18.600000000000001" x14ac:dyDescent="0.3">
      <c r="C28" s="1"/>
      <c r="D28" s="1"/>
      <c r="E28" s="1"/>
      <c r="F28" s="1"/>
      <c r="G28" s="1"/>
      <c r="H28" s="1"/>
      <c r="I28" s="1"/>
      <c r="J28" s="1"/>
      <c r="K28" s="1"/>
    </row>
    <row r="29" spans="3:11" ht="18.600000000000001" x14ac:dyDescent="0.3">
      <c r="C29" s="1"/>
      <c r="D29" s="1"/>
      <c r="E29" s="1"/>
      <c r="F29" s="1"/>
      <c r="G29" s="1"/>
      <c r="H29" s="1"/>
      <c r="I29" s="1"/>
      <c r="J29" s="1"/>
      <c r="K29" s="1"/>
    </row>
    <row r="30" spans="3:11" ht="18.600000000000001" x14ac:dyDescent="0.3">
      <c r="C30" s="1"/>
      <c r="D30" s="1"/>
      <c r="E30" s="1"/>
      <c r="F30" s="1"/>
      <c r="G30" s="1"/>
      <c r="H30" s="1"/>
      <c r="I30" s="1"/>
      <c r="J30" s="1"/>
      <c r="K30" s="1"/>
    </row>
    <row r="31" spans="3:11" ht="18.600000000000001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3:11" ht="18.600000000000001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ht="18.600000000000001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ht="18.600000000000001" x14ac:dyDescent="0.3">
      <c r="C34" s="1"/>
      <c r="D34" s="1"/>
      <c r="E34" s="1"/>
      <c r="F34" s="1"/>
      <c r="G34" s="1"/>
      <c r="H34" s="1"/>
      <c r="I34" s="1"/>
      <c r="J34" s="1"/>
      <c r="K34" s="1"/>
    </row>
    <row r="35" spans="3:11" ht="18.600000000000001" x14ac:dyDescent="0.3">
      <c r="D35" s="1"/>
      <c r="E35" s="1"/>
      <c r="F35" s="1"/>
      <c r="G35" s="1"/>
      <c r="H35" s="1"/>
      <c r="I35" s="1"/>
      <c r="J35" s="1"/>
      <c r="K35" s="1"/>
    </row>
    <row r="36" spans="3:11" ht="18.600000000000001" x14ac:dyDescent="0.3">
      <c r="D36" s="1"/>
      <c r="E36" s="1"/>
      <c r="F36" s="1"/>
      <c r="G36" s="1"/>
      <c r="H36" s="1"/>
      <c r="I36" s="1"/>
      <c r="J36" s="1"/>
      <c r="K36" s="1"/>
    </row>
    <row r="37" spans="3:11" ht="18.600000000000001" x14ac:dyDescent="0.3">
      <c r="D37" s="1"/>
      <c r="E37" s="1"/>
      <c r="F37" s="1"/>
      <c r="G37" s="1"/>
      <c r="H37" s="1"/>
      <c r="I37" s="1"/>
      <c r="J37" s="1"/>
      <c r="K37" s="1"/>
    </row>
    <row r="38" spans="3:11" ht="18.600000000000001" x14ac:dyDescent="0.3">
      <c r="D38" s="1"/>
      <c r="E38" s="1"/>
      <c r="F38" s="1"/>
      <c r="G38" s="1"/>
      <c r="H38" s="1"/>
      <c r="I38" s="1"/>
      <c r="J38" s="1"/>
      <c r="K38" s="1"/>
    </row>
    <row r="39" spans="3:11" ht="18.600000000000001" x14ac:dyDescent="0.3">
      <c r="D39" s="1"/>
      <c r="E39" s="1"/>
      <c r="F39" s="1"/>
      <c r="G39" s="1"/>
      <c r="H39" s="1"/>
      <c r="I39" s="1"/>
      <c r="J39" s="1"/>
      <c r="K39" s="1"/>
    </row>
    <row r="40" spans="3:11" ht="18.600000000000001" x14ac:dyDescent="0.3">
      <c r="D40" s="1"/>
      <c r="E40" s="1"/>
      <c r="F40" s="1"/>
      <c r="G40" s="1"/>
      <c r="H40" s="1"/>
      <c r="I40" s="1"/>
      <c r="J40" s="1"/>
      <c r="K40" s="1"/>
    </row>
    <row r="41" spans="3:11" ht="18.600000000000001" x14ac:dyDescent="0.3">
      <c r="D41" s="1"/>
      <c r="E41" s="1"/>
      <c r="F41" s="1"/>
      <c r="G41" s="1"/>
      <c r="H41" s="1"/>
      <c r="I41" s="1"/>
      <c r="J41" s="1"/>
      <c r="K41" s="1"/>
    </row>
    <row r="42" spans="3:11" ht="18.600000000000001" x14ac:dyDescent="0.3">
      <c r="D42" s="1"/>
      <c r="E42" s="1"/>
      <c r="F42" s="1"/>
      <c r="G42" s="1"/>
      <c r="H42" s="1"/>
      <c r="I42" s="1"/>
      <c r="J42" s="1"/>
      <c r="K42" s="1"/>
    </row>
    <row r="43" spans="3:11" ht="18.600000000000001" x14ac:dyDescent="0.3">
      <c r="D43" s="1"/>
      <c r="E43" s="1"/>
      <c r="F43" s="1"/>
      <c r="G43" s="1"/>
      <c r="H43" s="1"/>
      <c r="I43" s="1"/>
      <c r="J43" s="1"/>
      <c r="K43" s="1"/>
    </row>
    <row r="44" spans="3:11" ht="18.600000000000001" x14ac:dyDescent="0.3">
      <c r="D44" s="1"/>
      <c r="E44" s="1"/>
      <c r="F44" s="1"/>
      <c r="G44" s="1"/>
      <c r="H44" s="1"/>
      <c r="I44" s="1"/>
      <c r="J44" s="1"/>
      <c r="K44" s="1"/>
    </row>
    <row r="45" spans="3:11" ht="18.600000000000001" x14ac:dyDescent="0.3">
      <c r="D45" s="1"/>
      <c r="E45" s="1"/>
      <c r="F45" s="1"/>
      <c r="G45" s="1"/>
      <c r="H45" s="1"/>
      <c r="I45" s="1"/>
      <c r="J45" s="1"/>
      <c r="K45" s="1"/>
    </row>
    <row r="46" spans="3:11" ht="18.600000000000001" x14ac:dyDescent="0.3">
      <c r="D46" s="1"/>
      <c r="E46" s="1"/>
      <c r="F46" s="1"/>
      <c r="G46" s="1"/>
      <c r="H46" s="1"/>
      <c r="I46" s="1"/>
      <c r="J46" s="1"/>
      <c r="K46" s="1"/>
    </row>
    <row r="47" spans="3:11" ht="18.600000000000001" x14ac:dyDescent="0.3">
      <c r="D47" s="1"/>
      <c r="E47" s="1"/>
      <c r="F47" s="1"/>
      <c r="G47" s="1"/>
      <c r="H47" s="1"/>
      <c r="I47" s="1"/>
      <c r="J47" s="1"/>
      <c r="K47" s="1"/>
    </row>
    <row r="48" spans="3:11" ht="18.600000000000001" x14ac:dyDescent="0.3">
      <c r="D48" s="1"/>
      <c r="E48" s="1"/>
      <c r="F48" s="1"/>
      <c r="G48" s="1"/>
      <c r="H48" s="1"/>
      <c r="I48" s="1"/>
      <c r="J48" s="1"/>
      <c r="K48" s="1"/>
    </row>
    <row r="49" spans="4:11" ht="18.600000000000001" x14ac:dyDescent="0.3">
      <c r="D49" s="1"/>
      <c r="E49" s="1"/>
      <c r="F49" s="1"/>
      <c r="G49" s="1"/>
      <c r="H49" s="1"/>
      <c r="I49" s="1"/>
      <c r="J49" s="1"/>
      <c r="K49" s="1"/>
    </row>
  </sheetData>
  <mergeCells count="1">
    <mergeCell ref="C2:G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79"/>
  <sheetViews>
    <sheetView topLeftCell="A2" zoomScale="85" zoomScaleNormal="85" workbookViewId="0">
      <selection activeCell="M1" sqref="M1:S78"/>
    </sheetView>
  </sheetViews>
  <sheetFormatPr defaultColWidth="9.33203125" defaultRowHeight="13.2" x14ac:dyDescent="0.25"/>
  <cols>
    <col min="2" max="2" width="7.5546875" customWidth="1"/>
    <col min="3" max="6" width="17.6640625" style="3" customWidth="1"/>
    <col min="7" max="7" width="14" style="3" customWidth="1"/>
    <col min="8" max="10" width="14" customWidth="1"/>
    <col min="13" max="19" width="15.44140625" customWidth="1"/>
  </cols>
  <sheetData>
    <row r="1" spans="1:19" ht="38.25" customHeight="1" thickBot="1" x14ac:dyDescent="0.4">
      <c r="A1" s="236" t="str">
        <f>"Nohejbal " &amp;Týmy!B2</f>
        <v>Nohejbal 2024</v>
      </c>
      <c r="B1" s="236"/>
      <c r="C1" s="236"/>
      <c r="D1" s="236"/>
      <c r="E1" s="236"/>
      <c r="F1" s="236"/>
      <c r="G1" s="236"/>
      <c r="H1" s="236"/>
      <c r="I1" s="236"/>
      <c r="J1" s="236"/>
      <c r="M1" s="239" t="s">
        <v>109</v>
      </c>
      <c r="N1" s="239"/>
      <c r="O1" s="239"/>
      <c r="P1" s="239"/>
      <c r="Q1" s="239"/>
      <c r="R1" s="239"/>
      <c r="S1" s="239"/>
    </row>
    <row r="2" spans="1:19" ht="13.8" thickBot="1" x14ac:dyDescent="0.3">
      <c r="A2" s="237" t="s">
        <v>90</v>
      </c>
      <c r="B2" s="237"/>
      <c r="C2" s="53"/>
      <c r="D2" s="53"/>
      <c r="E2" s="53"/>
      <c r="F2" s="53"/>
      <c r="G2" s="53"/>
      <c r="H2" s="54"/>
      <c r="I2" s="55"/>
      <c r="J2" s="56"/>
      <c r="M2" s="132"/>
      <c r="N2" s="133"/>
      <c r="O2" s="133"/>
      <c r="P2" s="133"/>
      <c r="Q2" s="132"/>
      <c r="R2" s="133"/>
      <c r="S2" s="134"/>
    </row>
    <row r="3" spans="1:19" ht="13.8" thickBot="1" x14ac:dyDescent="0.3">
      <c r="A3" s="237"/>
      <c r="B3" s="237"/>
      <c r="C3" s="57" t="str">
        <f>A6</f>
        <v>BAD BOYS</v>
      </c>
      <c r="D3" s="57" t="str">
        <f>A9</f>
        <v>FORHENĎÁCI</v>
      </c>
      <c r="E3" s="57" t="str">
        <f>A12</f>
        <v>KREDATI</v>
      </c>
      <c r="F3" s="57" t="str">
        <f>A15</f>
        <v>Velkej-větší-chromej</v>
      </c>
      <c r="G3" s="57" t="str">
        <f>A18</f>
        <v>VLČÁCI</v>
      </c>
      <c r="H3" s="58" t="s">
        <v>91</v>
      </c>
      <c r="I3" s="59" t="s">
        <v>92</v>
      </c>
      <c r="J3" s="60" t="s">
        <v>84</v>
      </c>
      <c r="M3" s="135"/>
      <c r="N3" s="133" t="s">
        <v>28</v>
      </c>
      <c r="O3" s="133" t="s">
        <v>42</v>
      </c>
      <c r="P3" s="133" t="s">
        <v>52</v>
      </c>
      <c r="Q3" s="136" t="s">
        <v>110</v>
      </c>
      <c r="R3" s="137" t="s">
        <v>92</v>
      </c>
      <c r="S3" s="138" t="s">
        <v>84</v>
      </c>
    </row>
    <row r="4" spans="1:19" x14ac:dyDescent="0.25">
      <c r="A4" s="237"/>
      <c r="B4" s="237"/>
      <c r="C4" s="61" t="s">
        <v>93</v>
      </c>
      <c r="D4" s="61" t="s">
        <v>94</v>
      </c>
      <c r="E4" s="61" t="s">
        <v>95</v>
      </c>
      <c r="F4" s="61" t="s">
        <v>96</v>
      </c>
      <c r="G4" s="61" t="s">
        <v>97</v>
      </c>
      <c r="H4" s="62"/>
      <c r="I4" s="63"/>
      <c r="J4" s="64"/>
      <c r="M4" s="139"/>
      <c r="N4" s="140" t="s">
        <v>93</v>
      </c>
      <c r="O4" s="140" t="s">
        <v>99</v>
      </c>
      <c r="P4" s="140" t="s">
        <v>105</v>
      </c>
      <c r="Q4" s="139"/>
      <c r="R4" s="140"/>
      <c r="S4" s="141"/>
    </row>
    <row r="5" spans="1:19" x14ac:dyDescent="0.25">
      <c r="A5" s="65"/>
      <c r="B5" s="66"/>
      <c r="C5" s="67"/>
      <c r="D5" s="68"/>
      <c r="E5" s="68"/>
      <c r="F5" s="68"/>
      <c r="G5" s="68"/>
      <c r="H5" s="69"/>
      <c r="I5" s="68"/>
      <c r="J5" s="70"/>
      <c r="M5" s="142"/>
      <c r="N5" s="143"/>
      <c r="O5" s="266">
        <v>2116</v>
      </c>
      <c r="P5" s="266">
        <v>2109</v>
      </c>
      <c r="Q5" s="142"/>
      <c r="R5" s="144"/>
      <c r="S5" s="272"/>
    </row>
    <row r="6" spans="1:19" x14ac:dyDescent="0.25">
      <c r="A6" s="71" t="str">
        <f>Skupiny!$C15</f>
        <v>BAD BOYS</v>
      </c>
      <c r="B6" s="72"/>
      <c r="C6" s="73"/>
      <c r="D6" s="74"/>
      <c r="E6" s="74"/>
      <c r="F6" s="74"/>
      <c r="G6" s="74"/>
      <c r="H6" s="75"/>
      <c r="I6" s="76"/>
      <c r="J6" s="77"/>
      <c r="M6" s="133" t="str">
        <f>N3</f>
        <v>FORHENĎÁCI</v>
      </c>
      <c r="N6" s="146"/>
      <c r="O6" s="267"/>
      <c r="P6" s="267"/>
      <c r="Q6" s="132"/>
      <c r="R6" s="133"/>
      <c r="S6" s="273">
        <v>1</v>
      </c>
    </row>
    <row r="7" spans="1:19" x14ac:dyDescent="0.25">
      <c r="A7" s="78" t="s">
        <v>93</v>
      </c>
      <c r="B7" s="79"/>
      <c r="C7" s="80"/>
      <c r="D7" s="81"/>
      <c r="E7" s="81"/>
      <c r="F7" s="81"/>
      <c r="G7" s="81"/>
      <c r="H7" s="82"/>
      <c r="I7" s="81"/>
      <c r="J7" s="83"/>
      <c r="M7" s="139" t="s">
        <v>93</v>
      </c>
      <c r="N7" s="147"/>
      <c r="O7" s="268"/>
      <c r="P7" s="268"/>
      <c r="Q7" s="139"/>
      <c r="R7" s="140"/>
      <c r="S7" s="274"/>
    </row>
    <row r="8" spans="1:19" x14ac:dyDescent="0.25">
      <c r="A8" s="65"/>
      <c r="B8" s="66"/>
      <c r="C8" s="68"/>
      <c r="D8" s="67"/>
      <c r="E8" s="68"/>
      <c r="F8" s="68"/>
      <c r="G8" s="68"/>
      <c r="H8" s="69"/>
      <c r="I8" s="68"/>
      <c r="J8" s="70"/>
      <c r="M8" s="142"/>
      <c r="N8" s="266">
        <v>1621</v>
      </c>
      <c r="O8" s="148"/>
      <c r="P8" s="266">
        <v>2115</v>
      </c>
      <c r="Q8" s="142"/>
      <c r="R8" s="144"/>
      <c r="S8" s="272"/>
    </row>
    <row r="9" spans="1:19" x14ac:dyDescent="0.25">
      <c r="A9" s="71" t="str">
        <f>Skupiny!$E15</f>
        <v>FORHENĎÁCI</v>
      </c>
      <c r="B9" s="72"/>
      <c r="C9" s="74"/>
      <c r="D9" s="73"/>
      <c r="E9" s="74"/>
      <c r="F9" s="74"/>
      <c r="G9" s="74"/>
      <c r="H9" s="75"/>
      <c r="I9" s="76"/>
      <c r="J9" s="77"/>
      <c r="M9" s="132" t="str">
        <f>O3</f>
        <v>LACHTANI</v>
      </c>
      <c r="N9" s="267"/>
      <c r="O9" s="149"/>
      <c r="P9" s="267"/>
      <c r="Q9" s="132"/>
      <c r="R9" s="133"/>
      <c r="S9" s="273">
        <v>2</v>
      </c>
    </row>
    <row r="10" spans="1:19" x14ac:dyDescent="0.25">
      <c r="A10" s="78" t="s">
        <v>94</v>
      </c>
      <c r="B10" s="79"/>
      <c r="C10" s="81"/>
      <c r="D10" s="80"/>
      <c r="E10" s="81"/>
      <c r="F10" s="81"/>
      <c r="G10" s="81"/>
      <c r="H10" s="82"/>
      <c r="I10" s="81"/>
      <c r="J10" s="83"/>
      <c r="M10" s="139" t="s">
        <v>99</v>
      </c>
      <c r="N10" s="268"/>
      <c r="O10" s="150"/>
      <c r="P10" s="268"/>
      <c r="Q10" s="139"/>
      <c r="R10" s="140"/>
      <c r="S10" s="274"/>
    </row>
    <row r="11" spans="1:19" x14ac:dyDescent="0.25">
      <c r="A11" s="65"/>
      <c r="B11" s="66"/>
      <c r="C11" s="68"/>
      <c r="D11" s="68"/>
      <c r="E11" s="67"/>
      <c r="F11" s="68"/>
      <c r="G11" s="68"/>
      <c r="H11" s="69"/>
      <c r="I11" s="68"/>
      <c r="J11" s="70"/>
      <c r="M11" s="142"/>
      <c r="N11" s="266">
        <v>921</v>
      </c>
      <c r="O11" s="266">
        <v>1521</v>
      </c>
      <c r="P11" s="148"/>
      <c r="Q11" s="142"/>
      <c r="R11" s="144"/>
      <c r="S11" s="272"/>
    </row>
    <row r="12" spans="1:19" x14ac:dyDescent="0.25">
      <c r="A12" s="71" t="str">
        <f>Skupiny!$G15</f>
        <v>KREDATI</v>
      </c>
      <c r="B12" s="72"/>
      <c r="C12" s="74"/>
      <c r="D12" s="74"/>
      <c r="E12" s="73"/>
      <c r="F12" s="74"/>
      <c r="G12" s="74"/>
      <c r="H12" s="75"/>
      <c r="I12" s="76"/>
      <c r="J12" s="77"/>
      <c r="M12" s="132" t="str">
        <f>P3</f>
        <v>ŠNORCHL</v>
      </c>
      <c r="N12" s="267"/>
      <c r="O12" s="267"/>
      <c r="P12" s="149"/>
      <c r="Q12" s="132"/>
      <c r="R12" s="133"/>
      <c r="S12" s="273">
        <v>3</v>
      </c>
    </row>
    <row r="13" spans="1:19" x14ac:dyDescent="0.25">
      <c r="A13" s="78" t="s">
        <v>95</v>
      </c>
      <c r="B13" s="79"/>
      <c r="C13" s="81"/>
      <c r="D13" s="81"/>
      <c r="E13" s="80"/>
      <c r="F13" s="81"/>
      <c r="G13" s="81"/>
      <c r="H13" s="82"/>
      <c r="I13" s="81"/>
      <c r="J13" s="83"/>
      <c r="M13" s="139" t="s">
        <v>105</v>
      </c>
      <c r="N13" s="268"/>
      <c r="O13" s="268"/>
      <c r="P13" s="150"/>
      <c r="Q13" s="139"/>
      <c r="R13" s="140"/>
      <c r="S13" s="274"/>
    </row>
    <row r="14" spans="1:19" x14ac:dyDescent="0.25">
      <c r="A14" s="65"/>
      <c r="B14" s="66"/>
      <c r="C14" s="68"/>
      <c r="D14" s="68"/>
      <c r="E14" s="68"/>
      <c r="F14" s="67"/>
      <c r="G14" s="68"/>
      <c r="H14" s="69"/>
      <c r="I14" s="68"/>
      <c r="J14" s="70"/>
      <c r="M14" s="131"/>
      <c r="N14" s="131"/>
      <c r="O14" s="131"/>
      <c r="P14" s="131"/>
      <c r="Q14" s="131"/>
      <c r="R14" s="131"/>
      <c r="S14" s="131"/>
    </row>
    <row r="15" spans="1:19" x14ac:dyDescent="0.25">
      <c r="A15" s="71" t="str">
        <f>Skupiny!$I15</f>
        <v>Velkej-větší-chromej</v>
      </c>
      <c r="B15" s="72"/>
      <c r="C15" s="74"/>
      <c r="D15" s="74"/>
      <c r="E15" s="74"/>
      <c r="F15" s="73"/>
      <c r="G15" s="76"/>
      <c r="H15" s="75"/>
      <c r="I15" s="76"/>
      <c r="J15" s="77"/>
      <c r="M15" s="131"/>
      <c r="N15" s="131"/>
      <c r="O15" s="131"/>
      <c r="P15" s="131"/>
      <c r="Q15" s="131"/>
      <c r="R15" s="131"/>
      <c r="S15" s="131"/>
    </row>
    <row r="16" spans="1:19" ht="13.8" thickBot="1" x14ac:dyDescent="0.3">
      <c r="A16" s="78" t="s">
        <v>96</v>
      </c>
      <c r="B16" s="79"/>
      <c r="C16" s="81"/>
      <c r="D16" s="81"/>
      <c r="E16" s="81"/>
      <c r="F16" s="80"/>
      <c r="G16" s="81"/>
      <c r="H16" s="82"/>
      <c r="I16" s="81"/>
      <c r="J16" s="83"/>
      <c r="M16" s="131"/>
      <c r="N16" s="131"/>
      <c r="O16" s="131"/>
      <c r="P16" s="131"/>
      <c r="Q16" s="131"/>
      <c r="R16" s="131"/>
      <c r="S16" s="131"/>
    </row>
    <row r="17" spans="1:19" ht="21" thickBot="1" x14ac:dyDescent="0.4">
      <c r="A17" s="84"/>
      <c r="B17" s="85"/>
      <c r="C17" s="68"/>
      <c r="D17" s="86"/>
      <c r="E17" s="68"/>
      <c r="F17" s="68"/>
      <c r="G17" s="67"/>
      <c r="H17" s="69"/>
      <c r="I17" s="68"/>
      <c r="J17" s="70"/>
      <c r="M17" s="239" t="s">
        <v>111</v>
      </c>
      <c r="N17" s="239"/>
      <c r="O17" s="239"/>
      <c r="P17" s="239"/>
      <c r="Q17" s="239"/>
      <c r="R17" s="239"/>
      <c r="S17" s="239"/>
    </row>
    <row r="18" spans="1:19" x14ac:dyDescent="0.25">
      <c r="A18" s="71" t="str">
        <f>Skupiny!$K15</f>
        <v>VLČÁCI</v>
      </c>
      <c r="B18" s="87"/>
      <c r="C18" s="76"/>
      <c r="D18" s="88"/>
      <c r="E18" s="76"/>
      <c r="F18" s="76"/>
      <c r="G18" s="73"/>
      <c r="H18" s="75"/>
      <c r="I18" s="76"/>
      <c r="J18" s="77"/>
      <c r="M18" s="132"/>
      <c r="N18" s="133"/>
      <c r="O18" s="133"/>
      <c r="P18" s="133"/>
      <c r="Q18" s="132"/>
      <c r="R18" s="133"/>
      <c r="S18" s="134"/>
    </row>
    <row r="19" spans="1:19" x14ac:dyDescent="0.25">
      <c r="A19" s="89" t="s">
        <v>97</v>
      </c>
      <c r="B19" s="90"/>
      <c r="C19" s="81"/>
      <c r="D19" s="91"/>
      <c r="E19" s="81"/>
      <c r="F19" s="81"/>
      <c r="G19" s="80"/>
      <c r="H19" s="82"/>
      <c r="I19" s="81"/>
      <c r="J19" s="83"/>
      <c r="M19" s="152"/>
      <c r="N19" s="133" t="s">
        <v>20</v>
      </c>
      <c r="O19" s="133" t="s">
        <v>35</v>
      </c>
      <c r="P19" s="133" t="s">
        <v>58</v>
      </c>
      <c r="Q19" s="153" t="s">
        <v>110</v>
      </c>
      <c r="R19" s="154" t="s">
        <v>92</v>
      </c>
      <c r="S19" s="155" t="s">
        <v>84</v>
      </c>
    </row>
    <row r="20" spans="1:19" x14ac:dyDescent="0.25">
      <c r="M20" s="139"/>
      <c r="N20" s="140" t="s">
        <v>94</v>
      </c>
      <c r="O20" s="140" t="s">
        <v>100</v>
      </c>
      <c r="P20" s="140" t="s">
        <v>106</v>
      </c>
      <c r="Q20" s="139"/>
      <c r="R20" s="140"/>
      <c r="S20" s="141"/>
    </row>
    <row r="21" spans="1:19" x14ac:dyDescent="0.25">
      <c r="M21" s="142"/>
      <c r="N21" s="156"/>
      <c r="O21" s="266"/>
      <c r="P21" s="266"/>
      <c r="Q21" s="142"/>
      <c r="R21" s="144"/>
      <c r="S21" s="145"/>
    </row>
    <row r="22" spans="1:19" ht="13.8" thickBot="1" x14ac:dyDescent="0.3">
      <c r="M22" s="132" t="str">
        <f>N19</f>
        <v>BAD BOYS</v>
      </c>
      <c r="N22" s="157"/>
      <c r="O22" s="267"/>
      <c r="P22" s="267"/>
      <c r="Q22" s="132"/>
      <c r="R22" s="133"/>
      <c r="S22" s="134"/>
    </row>
    <row r="23" spans="1:19" ht="39" customHeight="1" thickBot="1" x14ac:dyDescent="0.3">
      <c r="A23" s="238" t="str">
        <f>$A$1</f>
        <v>Nohejbal 2024</v>
      </c>
      <c r="B23" s="238"/>
      <c r="C23" s="238"/>
      <c r="D23" s="238"/>
      <c r="E23" s="238"/>
      <c r="F23" s="238"/>
      <c r="G23" s="238"/>
      <c r="H23" s="238"/>
      <c r="I23" s="238"/>
      <c r="J23" s="238"/>
      <c r="M23" s="139" t="s">
        <v>94</v>
      </c>
      <c r="N23" s="158"/>
      <c r="O23" s="268"/>
      <c r="P23" s="268"/>
      <c r="Q23" s="139"/>
      <c r="R23" s="140"/>
      <c r="S23" s="141"/>
    </row>
    <row r="24" spans="1:19" ht="13.8" thickBot="1" x14ac:dyDescent="0.3">
      <c r="A24" s="235" t="s">
        <v>98</v>
      </c>
      <c r="B24" s="235"/>
      <c r="C24" s="92"/>
      <c r="D24" s="92"/>
      <c r="E24" s="92"/>
      <c r="F24" s="92"/>
      <c r="G24" s="92"/>
      <c r="H24" s="93"/>
      <c r="I24" s="94"/>
      <c r="J24" s="95"/>
      <c r="M24" s="142"/>
      <c r="N24" s="269"/>
      <c r="O24" s="159"/>
      <c r="P24" s="269"/>
      <c r="Q24" s="142"/>
      <c r="R24" s="144"/>
      <c r="S24" s="145"/>
    </row>
    <row r="25" spans="1:19" ht="13.8" thickBot="1" x14ac:dyDescent="0.3">
      <c r="A25" s="235"/>
      <c r="B25" s="235"/>
      <c r="C25" s="57" t="str">
        <f>A28</f>
        <v>B-FIT</v>
      </c>
      <c r="D25" s="57" t="str">
        <f>A31</f>
        <v>Krásnej-chytrej-bohatej</v>
      </c>
      <c r="E25" s="57" t="str">
        <f>A34</f>
        <v>SHOWSTAY</v>
      </c>
      <c r="F25" s="57" t="str">
        <f>A37</f>
        <v>SPARTAK BOYS</v>
      </c>
      <c r="G25" s="57" t="str">
        <f>A40</f>
        <v>ŠNORCHL</v>
      </c>
      <c r="H25" s="96" t="s">
        <v>91</v>
      </c>
      <c r="I25" s="59" t="s">
        <v>92</v>
      </c>
      <c r="J25" s="97" t="s">
        <v>84</v>
      </c>
      <c r="M25" s="132" t="str">
        <f>O19</f>
        <v>Krásnej-chytrej-bohatej</v>
      </c>
      <c r="N25" s="270"/>
      <c r="O25" s="160"/>
      <c r="P25" s="270"/>
      <c r="Q25" s="132"/>
      <c r="R25" s="133"/>
      <c r="S25" s="134"/>
    </row>
    <row r="26" spans="1:19" x14ac:dyDescent="0.25">
      <c r="A26" s="235"/>
      <c r="B26" s="235"/>
      <c r="C26" s="61" t="s">
        <v>99</v>
      </c>
      <c r="D26" s="61" t="s">
        <v>100</v>
      </c>
      <c r="E26" s="61" t="s">
        <v>101</v>
      </c>
      <c r="F26" s="61" t="s">
        <v>102</v>
      </c>
      <c r="G26" s="61" t="s">
        <v>103</v>
      </c>
      <c r="H26" s="98"/>
      <c r="I26" s="99"/>
      <c r="J26" s="100"/>
      <c r="M26" s="139" t="s">
        <v>100</v>
      </c>
      <c r="N26" s="271"/>
      <c r="O26" s="161"/>
      <c r="P26" s="271"/>
      <c r="Q26" s="139"/>
      <c r="R26" s="140"/>
      <c r="S26" s="141"/>
    </row>
    <row r="27" spans="1:19" x14ac:dyDescent="0.25">
      <c r="A27" s="101"/>
      <c r="B27" s="102"/>
      <c r="C27" s="103"/>
      <c r="D27" s="104"/>
      <c r="E27" s="104"/>
      <c r="F27" s="104"/>
      <c r="G27" s="104"/>
      <c r="H27" s="105"/>
      <c r="I27" s="104"/>
      <c r="J27" s="106"/>
      <c r="M27" s="142"/>
      <c r="N27" s="266"/>
      <c r="O27" s="266"/>
      <c r="P27" s="159"/>
      <c r="Q27" s="142"/>
      <c r="R27" s="144"/>
      <c r="S27" s="145"/>
    </row>
    <row r="28" spans="1:19" x14ac:dyDescent="0.25">
      <c r="A28" s="71" t="str">
        <f>Skupiny!$C16</f>
        <v>B-FIT</v>
      </c>
      <c r="B28" s="107"/>
      <c r="C28" s="108"/>
      <c r="D28" s="109"/>
      <c r="E28" s="109"/>
      <c r="F28" s="109"/>
      <c r="G28" s="109"/>
      <c r="H28" s="110"/>
      <c r="I28" s="111"/>
      <c r="J28" s="112"/>
      <c r="M28" s="132" t="str">
        <f>P19</f>
        <v>VLČÁCI</v>
      </c>
      <c r="N28" s="267"/>
      <c r="O28" s="267"/>
      <c r="P28" s="160"/>
      <c r="Q28" s="132"/>
      <c r="R28" s="133"/>
      <c r="S28" s="134"/>
    </row>
    <row r="29" spans="1:19" x14ac:dyDescent="0.25">
      <c r="A29" s="78" t="s">
        <v>99</v>
      </c>
      <c r="B29" s="113"/>
      <c r="C29" s="114"/>
      <c r="D29" s="115"/>
      <c r="E29" s="115"/>
      <c r="F29" s="115"/>
      <c r="G29" s="115"/>
      <c r="H29" s="116"/>
      <c r="I29" s="115"/>
      <c r="J29" s="117"/>
      <c r="M29" s="139" t="s">
        <v>106</v>
      </c>
      <c r="N29" s="268"/>
      <c r="O29" s="268"/>
      <c r="P29" s="161"/>
      <c r="Q29" s="139"/>
      <c r="R29" s="140"/>
      <c r="S29" s="141"/>
    </row>
    <row r="30" spans="1:19" x14ac:dyDescent="0.25">
      <c r="A30" s="101"/>
      <c r="B30" s="102"/>
      <c r="C30" s="104"/>
      <c r="D30" s="103"/>
      <c r="E30" s="104"/>
      <c r="F30" s="104"/>
      <c r="G30" s="104"/>
      <c r="H30" s="105"/>
      <c r="I30" s="104"/>
      <c r="J30" s="106"/>
      <c r="M30" s="131"/>
      <c r="N30" s="131"/>
      <c r="O30" s="131"/>
      <c r="P30" s="131"/>
      <c r="Q30" s="131"/>
      <c r="R30" s="131"/>
      <c r="S30" s="131"/>
    </row>
    <row r="31" spans="1:19" x14ac:dyDescent="0.25">
      <c r="A31" s="71" t="str">
        <f>Skupiny!$E16</f>
        <v>Krásnej-chytrej-bohatej</v>
      </c>
      <c r="B31" s="107"/>
      <c r="C31" s="109"/>
      <c r="D31" s="108"/>
      <c r="E31" s="109"/>
      <c r="F31" s="109"/>
      <c r="G31" s="109"/>
      <c r="H31" s="110"/>
      <c r="I31" s="111"/>
      <c r="J31" s="112"/>
      <c r="M31" s="131"/>
      <c r="N31" s="131"/>
      <c r="O31" s="131"/>
      <c r="P31" s="131"/>
      <c r="Q31" s="131"/>
      <c r="R31" s="131"/>
      <c r="S31" s="131"/>
    </row>
    <row r="32" spans="1:19" x14ac:dyDescent="0.25">
      <c r="A32" s="78" t="s">
        <v>100</v>
      </c>
      <c r="B32" s="113"/>
      <c r="C32" s="115"/>
      <c r="D32" s="114"/>
      <c r="E32" s="115"/>
      <c r="F32" s="115"/>
      <c r="G32" s="115"/>
      <c r="H32" s="116"/>
      <c r="I32" s="115"/>
      <c r="J32" s="117"/>
      <c r="M32" s="131"/>
      <c r="N32" s="131"/>
      <c r="O32" s="131"/>
      <c r="P32" s="131"/>
      <c r="Q32" s="131"/>
      <c r="R32" s="131"/>
      <c r="S32" s="131"/>
    </row>
    <row r="33" spans="1:19" ht="13.8" thickBot="1" x14ac:dyDescent="0.3">
      <c r="A33" s="101"/>
      <c r="B33" s="102"/>
      <c r="C33" s="104"/>
      <c r="D33" s="104"/>
      <c r="E33" s="103"/>
      <c r="F33" s="104"/>
      <c r="G33" s="104"/>
      <c r="H33" s="105"/>
      <c r="I33" s="104"/>
      <c r="J33" s="106"/>
      <c r="M33" s="131"/>
      <c r="N33" s="131"/>
      <c r="O33" s="131"/>
      <c r="P33" s="131"/>
      <c r="Q33" s="131"/>
      <c r="R33" s="131"/>
      <c r="S33" s="131"/>
    </row>
    <row r="34" spans="1:19" ht="21" thickBot="1" x14ac:dyDescent="0.4">
      <c r="A34" s="71" t="str">
        <f>Skupiny!$G16</f>
        <v>SHOWSTAY</v>
      </c>
      <c r="B34" s="107"/>
      <c r="C34" s="109"/>
      <c r="D34" s="109"/>
      <c r="E34" s="108"/>
      <c r="F34" s="109"/>
      <c r="G34" s="109"/>
      <c r="H34" s="110"/>
      <c r="I34" s="111"/>
      <c r="J34" s="112"/>
      <c r="M34" s="239" t="s">
        <v>112</v>
      </c>
      <c r="N34" s="239"/>
      <c r="O34" s="239"/>
      <c r="P34" s="239"/>
      <c r="Q34" s="239"/>
      <c r="R34" s="239"/>
      <c r="S34" s="239"/>
    </row>
    <row r="35" spans="1:19" x14ac:dyDescent="0.25">
      <c r="A35" s="78" t="s">
        <v>101</v>
      </c>
      <c r="B35" s="113"/>
      <c r="C35" s="115"/>
      <c r="D35" s="115"/>
      <c r="E35" s="114"/>
      <c r="F35" s="115"/>
      <c r="G35" s="115"/>
      <c r="H35" s="116"/>
      <c r="I35" s="115"/>
      <c r="J35" s="117"/>
      <c r="M35" s="132"/>
      <c r="N35" s="133"/>
      <c r="O35" s="133"/>
      <c r="P35" s="133"/>
      <c r="Q35" s="132"/>
      <c r="R35" s="133"/>
      <c r="S35" s="134"/>
    </row>
    <row r="36" spans="1:19" x14ac:dyDescent="0.25">
      <c r="A36" s="101"/>
      <c r="B36" s="102"/>
      <c r="C36" s="104"/>
      <c r="D36" s="104"/>
      <c r="E36" s="104"/>
      <c r="F36" s="103"/>
      <c r="G36" s="104"/>
      <c r="H36" s="105"/>
      <c r="I36" s="104"/>
      <c r="J36" s="106"/>
      <c r="M36" s="162"/>
      <c r="N36" s="133" t="s">
        <v>181</v>
      </c>
      <c r="O36" s="133" t="s">
        <v>54</v>
      </c>
      <c r="P36" s="133" t="s">
        <v>46</v>
      </c>
      <c r="Q36" s="163" t="s">
        <v>110</v>
      </c>
      <c r="R36" s="164" t="s">
        <v>92</v>
      </c>
      <c r="S36" s="165" t="s">
        <v>84</v>
      </c>
    </row>
    <row r="37" spans="1:19" x14ac:dyDescent="0.25">
      <c r="A37" s="71" t="str">
        <f>Skupiny!$I16</f>
        <v>SPARTAK BOYS</v>
      </c>
      <c r="B37" s="107"/>
      <c r="C37" s="109"/>
      <c r="D37" s="109"/>
      <c r="E37" s="109"/>
      <c r="F37" s="108"/>
      <c r="G37" s="111"/>
      <c r="H37" s="110"/>
      <c r="I37" s="111"/>
      <c r="J37" s="112"/>
      <c r="M37" s="139"/>
      <c r="N37" s="140" t="s">
        <v>95</v>
      </c>
      <c r="O37" s="140" t="s">
        <v>101</v>
      </c>
      <c r="P37" s="140" t="s">
        <v>107</v>
      </c>
      <c r="Q37" s="139"/>
      <c r="R37" s="140"/>
      <c r="S37" s="141"/>
    </row>
    <row r="38" spans="1:19" x14ac:dyDescent="0.25">
      <c r="A38" s="78" t="s">
        <v>102</v>
      </c>
      <c r="B38" s="113"/>
      <c r="C38" s="115"/>
      <c r="D38" s="115"/>
      <c r="E38" s="115"/>
      <c r="F38" s="114"/>
      <c r="G38" s="115"/>
      <c r="H38" s="116"/>
      <c r="I38" s="115"/>
      <c r="J38" s="117"/>
      <c r="M38" s="142"/>
      <c r="N38" s="166"/>
      <c r="O38" s="266"/>
      <c r="P38" s="266"/>
      <c r="Q38" s="142"/>
      <c r="R38" s="144"/>
      <c r="S38" s="145"/>
    </row>
    <row r="39" spans="1:19" x14ac:dyDescent="0.25">
      <c r="A39" s="84"/>
      <c r="B39" s="85"/>
      <c r="C39" s="68"/>
      <c r="D39" s="86"/>
      <c r="E39" s="68"/>
      <c r="F39" s="68"/>
      <c r="G39" s="67"/>
      <c r="H39" s="69"/>
      <c r="I39" s="68"/>
      <c r="J39" s="70"/>
      <c r="M39" s="132" t="str">
        <f>N36</f>
        <v>HADI V LETADLE</v>
      </c>
      <c r="N39" s="167"/>
      <c r="O39" s="267"/>
      <c r="P39" s="267"/>
      <c r="Q39" s="132"/>
      <c r="R39" s="133"/>
      <c r="S39" s="134"/>
    </row>
    <row r="40" spans="1:19" x14ac:dyDescent="0.25">
      <c r="A40" s="71" t="str">
        <f>Skupiny!$K16</f>
        <v>ŠNORCHL</v>
      </c>
      <c r="B40" s="87"/>
      <c r="C40" s="76"/>
      <c r="D40" s="88"/>
      <c r="E40" s="76"/>
      <c r="F40" s="76"/>
      <c r="G40" s="73"/>
      <c r="H40" s="75"/>
      <c r="I40" s="76"/>
      <c r="J40" s="77"/>
      <c r="M40" s="139" t="s">
        <v>95</v>
      </c>
      <c r="N40" s="168"/>
      <c r="O40" s="268"/>
      <c r="P40" s="268"/>
      <c r="Q40" s="139"/>
      <c r="R40" s="140"/>
      <c r="S40" s="141"/>
    </row>
    <row r="41" spans="1:19" x14ac:dyDescent="0.25">
      <c r="A41" s="89" t="s">
        <v>103</v>
      </c>
      <c r="B41" s="90"/>
      <c r="C41" s="81"/>
      <c r="D41" s="91"/>
      <c r="E41" s="81"/>
      <c r="F41" s="81"/>
      <c r="G41" s="80"/>
      <c r="H41" s="82"/>
      <c r="I41" s="81"/>
      <c r="J41" s="83"/>
      <c r="M41" s="142"/>
      <c r="N41" s="266"/>
      <c r="O41" s="169"/>
      <c r="P41" s="266"/>
      <c r="Q41" s="142"/>
      <c r="R41" s="144"/>
      <c r="S41" s="145"/>
    </row>
    <row r="42" spans="1:19" x14ac:dyDescent="0.25">
      <c r="M42" s="132" t="str">
        <f>O36</f>
        <v>Velkej-větší-chromej</v>
      </c>
      <c r="N42" s="267"/>
      <c r="O42" s="170"/>
      <c r="P42" s="267"/>
      <c r="Q42" s="132"/>
      <c r="R42" s="133"/>
      <c r="S42" s="134"/>
    </row>
    <row r="43" spans="1:19" x14ac:dyDescent="0.25">
      <c r="M43" s="139" t="s">
        <v>101</v>
      </c>
      <c r="N43" s="268"/>
      <c r="O43" s="171"/>
      <c r="P43" s="268"/>
      <c r="Q43" s="139"/>
      <c r="R43" s="140"/>
      <c r="S43" s="141"/>
    </row>
    <row r="44" spans="1:19" ht="13.8" thickBot="1" x14ac:dyDescent="0.3">
      <c r="M44" s="142"/>
      <c r="N44" s="266"/>
      <c r="O44" s="266"/>
      <c r="P44" s="169"/>
      <c r="Q44" s="142"/>
      <c r="R44" s="144"/>
      <c r="S44" s="145"/>
    </row>
    <row r="45" spans="1:19" ht="25.2" thickBot="1" x14ac:dyDescent="0.3">
      <c r="A45" s="238" t="str">
        <f>$A$1</f>
        <v>Nohejbal 2024</v>
      </c>
      <c r="B45" s="238"/>
      <c r="C45" s="238"/>
      <c r="D45" s="238"/>
      <c r="E45" s="238"/>
      <c r="F45" s="238"/>
      <c r="G45" s="238"/>
      <c r="H45" s="238"/>
      <c r="I45" s="238"/>
      <c r="J45" s="238"/>
      <c r="M45" s="132" t="str">
        <f>P36</f>
        <v>MARNOST</v>
      </c>
      <c r="N45" s="267"/>
      <c r="O45" s="267"/>
      <c r="P45" s="170"/>
      <c r="Q45" s="132"/>
      <c r="R45" s="133"/>
      <c r="S45" s="134"/>
    </row>
    <row r="46" spans="1:19" ht="13.8" thickBot="1" x14ac:dyDescent="0.3">
      <c r="A46" s="235" t="s">
        <v>104</v>
      </c>
      <c r="B46" s="235"/>
      <c r="C46" s="92"/>
      <c r="D46" s="92"/>
      <c r="E46" s="92"/>
      <c r="F46" s="92"/>
      <c r="G46" s="92"/>
      <c r="H46" s="93"/>
      <c r="I46" s="94"/>
      <c r="J46" s="95"/>
      <c r="M46" s="139" t="s">
        <v>107</v>
      </c>
      <c r="N46" s="268"/>
      <c r="O46" s="268"/>
      <c r="P46" s="171"/>
      <c r="Q46" s="139"/>
      <c r="R46" s="140"/>
      <c r="S46" s="141"/>
    </row>
    <row r="47" spans="1:19" ht="13.8" thickBot="1" x14ac:dyDescent="0.3">
      <c r="A47" s="235"/>
      <c r="B47" s="235"/>
      <c r="C47" s="57" t="str">
        <f>A50</f>
        <v>HADI V LETADLE</v>
      </c>
      <c r="D47" s="57" t="str">
        <f>A53</f>
        <v>HROŠI</v>
      </c>
      <c r="E47" s="57" t="str">
        <f>A56</f>
        <v>LACHTANI</v>
      </c>
      <c r="F47" s="57" t="str">
        <f>A59</f>
        <v>MARNOST</v>
      </c>
      <c r="G47" s="57"/>
      <c r="H47" s="96" t="s">
        <v>91</v>
      </c>
      <c r="I47" s="59" t="s">
        <v>92</v>
      </c>
      <c r="J47" s="97" t="s">
        <v>84</v>
      </c>
      <c r="M47" s="131"/>
      <c r="N47" s="131"/>
      <c r="O47" s="131"/>
      <c r="P47" s="131"/>
      <c r="Q47" s="131"/>
      <c r="R47" s="131"/>
      <c r="S47" s="131"/>
    </row>
    <row r="48" spans="1:19" x14ac:dyDescent="0.25">
      <c r="A48" s="235"/>
      <c r="B48" s="235"/>
      <c r="C48" s="61" t="s">
        <v>105</v>
      </c>
      <c r="D48" s="61" t="s">
        <v>106</v>
      </c>
      <c r="E48" s="61" t="s">
        <v>107</v>
      </c>
      <c r="F48" s="61" t="s">
        <v>108</v>
      </c>
      <c r="G48" s="61"/>
      <c r="H48" s="98"/>
      <c r="I48" s="99"/>
      <c r="J48" s="100"/>
      <c r="M48" s="131"/>
      <c r="N48" s="131"/>
      <c r="O48" s="131"/>
      <c r="P48" s="131"/>
      <c r="Q48" s="131"/>
      <c r="R48" s="131"/>
      <c r="S48" s="131"/>
    </row>
    <row r="49" spans="1:19" x14ac:dyDescent="0.25">
      <c r="A49" s="101"/>
      <c r="B49" s="102"/>
      <c r="C49" s="103"/>
      <c r="D49" s="104"/>
      <c r="E49" s="104"/>
      <c r="F49" s="104"/>
      <c r="G49" s="104"/>
      <c r="H49" s="105"/>
      <c r="I49" s="104"/>
      <c r="J49" s="106"/>
      <c r="M49" s="131"/>
      <c r="N49" s="131"/>
      <c r="O49" s="131"/>
      <c r="P49" s="131"/>
      <c r="Q49" s="131"/>
      <c r="R49" s="131"/>
      <c r="S49" s="131"/>
    </row>
    <row r="50" spans="1:19" ht="13.8" thickBot="1" x14ac:dyDescent="0.3">
      <c r="A50" s="71" t="str">
        <f>Skupiny!$C17</f>
        <v>HADI V LETADLE</v>
      </c>
      <c r="B50" s="107"/>
      <c r="C50" s="108"/>
      <c r="D50" s="109"/>
      <c r="E50" s="109"/>
      <c r="F50" s="109"/>
      <c r="G50" s="109"/>
      <c r="H50" s="110"/>
      <c r="I50" s="111"/>
      <c r="J50" s="112"/>
      <c r="M50" s="131"/>
      <c r="N50" s="131"/>
      <c r="O50" s="131"/>
      <c r="P50" s="131"/>
      <c r="Q50" s="131"/>
      <c r="R50" s="131"/>
      <c r="S50" s="131"/>
    </row>
    <row r="51" spans="1:19" ht="21" thickBot="1" x14ac:dyDescent="0.4">
      <c r="A51" s="78" t="s">
        <v>105</v>
      </c>
      <c r="B51" s="113"/>
      <c r="C51" s="114"/>
      <c r="D51" s="115"/>
      <c r="E51" s="115"/>
      <c r="F51" s="115"/>
      <c r="G51" s="115"/>
      <c r="H51" s="116"/>
      <c r="I51" s="115"/>
      <c r="J51" s="117"/>
      <c r="M51" s="239" t="s">
        <v>113</v>
      </c>
      <c r="N51" s="239"/>
      <c r="O51" s="239"/>
      <c r="P51" s="239"/>
      <c r="Q51" s="239"/>
      <c r="R51" s="239"/>
      <c r="S51" s="239"/>
    </row>
    <row r="52" spans="1:19" x14ac:dyDescent="0.25">
      <c r="A52" s="101"/>
      <c r="B52" s="102"/>
      <c r="C52" s="104"/>
      <c r="D52" s="103"/>
      <c r="E52" s="104"/>
      <c r="F52" s="104"/>
      <c r="G52" s="104"/>
      <c r="H52" s="105"/>
      <c r="I52" s="104"/>
      <c r="J52" s="106"/>
      <c r="M52" s="132"/>
      <c r="N52" s="133"/>
      <c r="O52" s="133"/>
      <c r="P52" s="133"/>
      <c r="Q52" s="132"/>
      <c r="R52" s="133"/>
      <c r="S52" s="134"/>
    </row>
    <row r="53" spans="1:19" x14ac:dyDescent="0.25">
      <c r="A53" s="71" t="str">
        <f>Skupiny!$E17</f>
        <v>HROŠI</v>
      </c>
      <c r="B53" s="107"/>
      <c r="C53" s="109"/>
      <c r="D53" s="108"/>
      <c r="E53" s="109"/>
      <c r="F53" s="109"/>
      <c r="G53" s="109"/>
      <c r="H53" s="110"/>
      <c r="I53" s="111"/>
      <c r="J53" s="112"/>
      <c r="M53" s="172"/>
      <c r="N53" s="173" t="s">
        <v>31</v>
      </c>
      <c r="O53" s="173" t="s">
        <v>51</v>
      </c>
      <c r="P53" s="173" t="s">
        <v>50</v>
      </c>
      <c r="Q53" s="174" t="s">
        <v>110</v>
      </c>
      <c r="R53" s="175" t="s">
        <v>92</v>
      </c>
      <c r="S53" s="176" t="s">
        <v>84</v>
      </c>
    </row>
    <row r="54" spans="1:19" x14ac:dyDescent="0.25">
      <c r="A54" s="78" t="s">
        <v>106</v>
      </c>
      <c r="B54" s="113"/>
      <c r="C54" s="115"/>
      <c r="D54" s="114"/>
      <c r="E54" s="115"/>
      <c r="F54" s="115"/>
      <c r="G54" s="115"/>
      <c r="H54" s="116"/>
      <c r="I54" s="115"/>
      <c r="J54" s="117"/>
      <c r="M54" s="139"/>
      <c r="N54" s="140" t="s">
        <v>96</v>
      </c>
      <c r="O54" s="140" t="s">
        <v>102</v>
      </c>
      <c r="P54" s="140" t="s">
        <v>108</v>
      </c>
      <c r="Q54" s="139"/>
      <c r="R54" s="140"/>
      <c r="S54" s="141"/>
    </row>
    <row r="55" spans="1:19" x14ac:dyDescent="0.25">
      <c r="A55" s="101"/>
      <c r="B55" s="102"/>
      <c r="C55" s="104"/>
      <c r="D55" s="104"/>
      <c r="E55" s="103"/>
      <c r="F55" s="104"/>
      <c r="G55" s="104"/>
      <c r="H55" s="105"/>
      <c r="I55" s="104"/>
      <c r="J55" s="106"/>
      <c r="M55" s="142"/>
      <c r="N55" s="177"/>
      <c r="O55" s="266"/>
      <c r="P55" s="266"/>
      <c r="Q55" s="142"/>
      <c r="R55" s="144"/>
      <c r="S55" s="145"/>
    </row>
    <row r="56" spans="1:19" x14ac:dyDescent="0.25">
      <c r="A56" s="71" t="str">
        <f>Skupiny!$G17</f>
        <v>LACHTANI</v>
      </c>
      <c r="B56" s="107"/>
      <c r="C56" s="109"/>
      <c r="D56" s="109"/>
      <c r="E56" s="108"/>
      <c r="F56" s="109"/>
      <c r="G56" s="109"/>
      <c r="H56" s="110"/>
      <c r="I56" s="111"/>
      <c r="J56" s="112"/>
      <c r="M56" s="178" t="str">
        <f>N53</f>
        <v>HROŠI</v>
      </c>
      <c r="N56" s="179"/>
      <c r="O56" s="267"/>
      <c r="P56" s="267"/>
      <c r="Q56" s="132"/>
      <c r="R56" s="133"/>
      <c r="S56" s="134"/>
    </row>
    <row r="57" spans="1:19" x14ac:dyDescent="0.25">
      <c r="A57" s="78" t="s">
        <v>107</v>
      </c>
      <c r="B57" s="113"/>
      <c r="C57" s="115"/>
      <c r="D57" s="115"/>
      <c r="E57" s="114"/>
      <c r="F57" s="115"/>
      <c r="G57" s="115"/>
      <c r="H57" s="116"/>
      <c r="I57" s="115"/>
      <c r="J57" s="117"/>
      <c r="M57" s="139" t="s">
        <v>96</v>
      </c>
      <c r="N57" s="180"/>
      <c r="O57" s="268"/>
      <c r="P57" s="268"/>
      <c r="Q57" s="139"/>
      <c r="R57" s="140"/>
      <c r="S57" s="141"/>
    </row>
    <row r="58" spans="1:19" x14ac:dyDescent="0.25">
      <c r="A58" s="101"/>
      <c r="B58" s="102"/>
      <c r="C58" s="104"/>
      <c r="D58" s="104"/>
      <c r="E58" s="104"/>
      <c r="F58" s="103"/>
      <c r="G58" s="104"/>
      <c r="H58" s="105"/>
      <c r="I58" s="104"/>
      <c r="J58" s="106"/>
      <c r="M58" s="142"/>
      <c r="N58" s="266"/>
      <c r="O58" s="181"/>
      <c r="P58" s="266"/>
      <c r="Q58" s="142"/>
      <c r="R58" s="144"/>
      <c r="S58" s="145"/>
    </row>
    <row r="59" spans="1:19" x14ac:dyDescent="0.25">
      <c r="A59" s="71" t="str">
        <f>Skupiny!$I17</f>
        <v>MARNOST</v>
      </c>
      <c r="B59" s="107"/>
      <c r="C59" s="109"/>
      <c r="D59" s="109"/>
      <c r="E59" s="109"/>
      <c r="F59" s="108"/>
      <c r="G59" s="111"/>
      <c r="H59" s="110"/>
      <c r="I59" s="111"/>
      <c r="J59" s="112"/>
      <c r="M59" s="132" t="str">
        <f>O53</f>
        <v>SPARTAK BOYS</v>
      </c>
      <c r="N59" s="267"/>
      <c r="O59" s="182"/>
      <c r="P59" s="267"/>
      <c r="Q59" s="132"/>
      <c r="R59" s="133"/>
      <c r="S59" s="134"/>
    </row>
    <row r="60" spans="1:19" x14ac:dyDescent="0.25">
      <c r="A60" s="78" t="s">
        <v>108</v>
      </c>
      <c r="B60" s="113"/>
      <c r="C60" s="115"/>
      <c r="D60" s="115"/>
      <c r="E60" s="115"/>
      <c r="F60" s="114"/>
      <c r="G60" s="115"/>
      <c r="H60" s="116"/>
      <c r="I60" s="115"/>
      <c r="J60" s="117"/>
      <c r="M60" s="139" t="s">
        <v>102</v>
      </c>
      <c r="N60" s="268"/>
      <c r="O60" s="183"/>
      <c r="P60" s="268"/>
      <c r="Q60" s="139"/>
      <c r="R60" s="140"/>
      <c r="S60" s="141"/>
    </row>
    <row r="61" spans="1:19" x14ac:dyDescent="0.25">
      <c r="M61" s="142"/>
      <c r="N61" s="266"/>
      <c r="O61" s="266"/>
      <c r="P61" s="181"/>
      <c r="Q61" s="142"/>
      <c r="R61" s="144"/>
      <c r="S61" s="145"/>
    </row>
    <row r="62" spans="1:19" x14ac:dyDescent="0.25">
      <c r="M62" s="132" t="str">
        <f>P53</f>
        <v>SHOWSTAY</v>
      </c>
      <c r="N62" s="267"/>
      <c r="O62" s="267"/>
      <c r="P62" s="182"/>
      <c r="Q62" s="132"/>
      <c r="R62" s="133"/>
      <c r="S62" s="134"/>
    </row>
    <row r="63" spans="1:19" x14ac:dyDescent="0.25">
      <c r="M63" s="139" t="s">
        <v>108</v>
      </c>
      <c r="N63" s="268"/>
      <c r="O63" s="268"/>
      <c r="P63" s="183"/>
      <c r="Q63" s="139"/>
      <c r="R63" s="140"/>
      <c r="S63" s="141"/>
    </row>
    <row r="64" spans="1:19" ht="24.6" x14ac:dyDescent="0.25">
      <c r="A64" s="118"/>
      <c r="B64" s="118"/>
      <c r="C64" s="118"/>
      <c r="D64" s="118"/>
      <c r="E64" s="118"/>
      <c r="F64" s="118"/>
      <c r="G64" s="118"/>
      <c r="H64" s="118"/>
      <c r="I64" s="118"/>
      <c r="J64" s="118"/>
    </row>
    <row r="65" spans="1:19" ht="21.6" thickBot="1" x14ac:dyDescent="0.3">
      <c r="A65" s="119"/>
      <c r="B65" s="119"/>
      <c r="C65" s="120"/>
      <c r="D65" s="120"/>
      <c r="E65" s="120"/>
      <c r="F65" s="120"/>
      <c r="G65" s="120"/>
      <c r="H65" s="121"/>
      <c r="I65" s="121"/>
      <c r="J65" s="122"/>
    </row>
    <row r="66" spans="1:19" ht="21.6" thickBot="1" x14ac:dyDescent="0.4">
      <c r="A66" s="119"/>
      <c r="B66" s="119"/>
      <c r="C66" s="123"/>
      <c r="D66" s="123"/>
      <c r="E66" s="123"/>
      <c r="F66" s="123"/>
      <c r="G66" s="123"/>
      <c r="H66" s="124"/>
      <c r="I66" s="125"/>
      <c r="J66" s="124"/>
      <c r="M66" s="239" t="s">
        <v>114</v>
      </c>
      <c r="N66" s="239"/>
      <c r="O66" s="239"/>
      <c r="P66" s="239"/>
      <c r="Q66" s="239"/>
      <c r="R66" s="239"/>
      <c r="S66" s="239"/>
    </row>
    <row r="67" spans="1:19" ht="21" x14ac:dyDescent="0.25">
      <c r="A67" s="119"/>
      <c r="B67" s="119"/>
      <c r="C67" s="126"/>
      <c r="D67" s="126"/>
      <c r="E67" s="126"/>
      <c r="F67" s="126"/>
      <c r="G67" s="126"/>
      <c r="H67" s="121"/>
      <c r="I67" s="121"/>
      <c r="J67" s="122"/>
      <c r="M67" s="132"/>
      <c r="N67" s="133"/>
      <c r="O67" s="133"/>
      <c r="P67" s="133"/>
      <c r="Q67" s="132"/>
      <c r="R67" s="133"/>
      <c r="S67" s="134"/>
    </row>
    <row r="68" spans="1:19" x14ac:dyDescent="0.25">
      <c r="A68" s="121"/>
      <c r="B68" s="121"/>
      <c r="C68" s="127"/>
      <c r="D68" s="127"/>
      <c r="E68" s="127"/>
      <c r="F68" s="127"/>
      <c r="G68" s="127"/>
      <c r="H68" s="127"/>
      <c r="I68" s="127"/>
      <c r="J68" s="127"/>
      <c r="M68" s="172"/>
      <c r="N68" s="173" t="s">
        <v>24</v>
      </c>
      <c r="O68" s="173" t="s">
        <v>39</v>
      </c>
      <c r="P68" s="173"/>
      <c r="Q68" s="174" t="s">
        <v>110</v>
      </c>
      <c r="R68" s="175" t="s">
        <v>92</v>
      </c>
      <c r="S68" s="176" t="s">
        <v>84</v>
      </c>
    </row>
    <row r="69" spans="1:19" x14ac:dyDescent="0.25">
      <c r="A69" s="128"/>
      <c r="B69" s="121"/>
      <c r="C69" s="127"/>
      <c r="D69" s="129"/>
      <c r="E69" s="129"/>
      <c r="F69" s="129"/>
      <c r="G69" s="129"/>
      <c r="H69" s="127"/>
      <c r="I69" s="127"/>
      <c r="J69" s="127"/>
      <c r="M69" s="139"/>
      <c r="N69" s="140" t="s">
        <v>97</v>
      </c>
      <c r="O69" s="140" t="s">
        <v>103</v>
      </c>
      <c r="P69" s="140" t="s">
        <v>115</v>
      </c>
      <c r="Q69" s="139"/>
      <c r="R69" s="140"/>
      <c r="S69" s="141"/>
    </row>
    <row r="70" spans="1:19" x14ac:dyDescent="0.25">
      <c r="A70" s="130"/>
      <c r="B70" s="121"/>
      <c r="C70" s="127"/>
      <c r="D70" s="127"/>
      <c r="E70" s="127"/>
      <c r="F70" s="127"/>
      <c r="G70" s="127"/>
      <c r="H70" s="127"/>
      <c r="I70" s="127"/>
      <c r="J70" s="127"/>
      <c r="M70" s="142"/>
      <c r="N70" s="177"/>
      <c r="O70" s="266"/>
      <c r="P70" s="266"/>
      <c r="Q70" s="142"/>
      <c r="R70" s="144"/>
      <c r="S70" s="145"/>
    </row>
    <row r="71" spans="1:19" x14ac:dyDescent="0.25">
      <c r="A71" s="121"/>
      <c r="B71" s="121"/>
      <c r="C71" s="127"/>
      <c r="D71" s="127"/>
      <c r="E71" s="127"/>
      <c r="F71" s="127"/>
      <c r="G71" s="127"/>
      <c r="H71" s="127"/>
      <c r="I71" s="127"/>
      <c r="J71" s="127"/>
      <c r="M71" s="132" t="str">
        <f>N68</f>
        <v>B-FIT</v>
      </c>
      <c r="N71" s="179"/>
      <c r="O71" s="267"/>
      <c r="P71" s="267"/>
      <c r="Q71" s="132"/>
      <c r="R71" s="133"/>
      <c r="S71" s="134"/>
    </row>
    <row r="72" spans="1:19" x14ac:dyDescent="0.25">
      <c r="A72" s="128"/>
      <c r="B72" s="121"/>
      <c r="C72" s="129"/>
      <c r="D72" s="127"/>
      <c r="E72" s="129"/>
      <c r="F72" s="129"/>
      <c r="G72" s="129"/>
      <c r="H72" s="127"/>
      <c r="I72" s="127"/>
      <c r="J72" s="127"/>
      <c r="M72" s="139" t="s">
        <v>97</v>
      </c>
      <c r="N72" s="180"/>
      <c r="O72" s="268"/>
      <c r="P72" s="268"/>
      <c r="Q72" s="139"/>
      <c r="R72" s="140"/>
      <c r="S72" s="141"/>
    </row>
    <row r="73" spans="1:19" x14ac:dyDescent="0.25">
      <c r="A73" s="130"/>
      <c r="B73" s="121"/>
      <c r="C73" s="127"/>
      <c r="D73" s="127"/>
      <c r="E73" s="127"/>
      <c r="F73" s="127"/>
      <c r="G73" s="127"/>
      <c r="H73" s="127"/>
      <c r="I73" s="127"/>
      <c r="J73" s="127"/>
      <c r="M73" s="142"/>
      <c r="N73" s="266"/>
      <c r="O73" s="181"/>
      <c r="P73" s="266"/>
      <c r="Q73" s="142"/>
      <c r="R73" s="144"/>
      <c r="S73" s="145"/>
    </row>
    <row r="74" spans="1:19" x14ac:dyDescent="0.25">
      <c r="A74" s="121"/>
      <c r="B74" s="121"/>
      <c r="C74" s="127"/>
      <c r="D74" s="127"/>
      <c r="E74" s="127"/>
      <c r="F74" s="127"/>
      <c r="G74" s="127"/>
      <c r="H74" s="127"/>
      <c r="I74" s="127"/>
      <c r="J74" s="127"/>
      <c r="M74" s="132" t="str">
        <f>O68</f>
        <v>KREDATI</v>
      </c>
      <c r="N74" s="267"/>
      <c r="O74" s="182"/>
      <c r="P74" s="267"/>
      <c r="Q74" s="132"/>
      <c r="R74" s="133"/>
      <c r="S74" s="134"/>
    </row>
    <row r="75" spans="1:19" x14ac:dyDescent="0.25">
      <c r="A75" s="128"/>
      <c r="B75" s="121"/>
      <c r="C75" s="129"/>
      <c r="D75" s="129"/>
      <c r="E75" s="127"/>
      <c r="F75" s="129"/>
      <c r="G75" s="129"/>
      <c r="H75" s="127"/>
      <c r="I75" s="127"/>
      <c r="J75" s="127"/>
      <c r="M75" s="139" t="s">
        <v>103</v>
      </c>
      <c r="N75" s="268"/>
      <c r="O75" s="183"/>
      <c r="P75" s="268"/>
      <c r="Q75" s="139"/>
      <c r="R75" s="140"/>
      <c r="S75" s="141"/>
    </row>
    <row r="76" spans="1:19" x14ac:dyDescent="0.25">
      <c r="A76" s="130"/>
      <c r="B76" s="121"/>
      <c r="C76" s="127"/>
      <c r="D76" s="127"/>
      <c r="E76" s="127"/>
      <c r="F76" s="127"/>
      <c r="G76" s="127"/>
      <c r="H76" s="127"/>
      <c r="I76" s="127"/>
      <c r="J76" s="127"/>
      <c r="M76" s="142"/>
      <c r="N76" s="266"/>
      <c r="O76" s="266"/>
      <c r="P76" s="181"/>
      <c r="Q76" s="142"/>
      <c r="R76" s="144"/>
      <c r="S76" s="145"/>
    </row>
    <row r="77" spans="1:19" x14ac:dyDescent="0.25">
      <c r="A77" s="121"/>
      <c r="B77" s="121"/>
      <c r="C77" s="127"/>
      <c r="D77" s="127"/>
      <c r="E77" s="127"/>
      <c r="F77" s="127"/>
      <c r="G77" s="127"/>
      <c r="H77" s="127"/>
      <c r="I77" s="127"/>
      <c r="J77" s="127"/>
      <c r="M77" s="132">
        <f>P68</f>
        <v>0</v>
      </c>
      <c r="N77" s="267"/>
      <c r="O77" s="267"/>
      <c r="P77" s="182"/>
      <c r="Q77" s="132"/>
      <c r="R77" s="133"/>
      <c r="S77" s="134"/>
    </row>
    <row r="78" spans="1:19" x14ac:dyDescent="0.25">
      <c r="A78" s="128"/>
      <c r="B78" s="121"/>
      <c r="C78" s="129"/>
      <c r="D78" s="129"/>
      <c r="E78" s="129"/>
      <c r="F78" s="127"/>
      <c r="G78" s="127"/>
      <c r="H78" s="127"/>
      <c r="I78" s="127"/>
      <c r="J78" s="127"/>
      <c r="M78" s="139" t="s">
        <v>115</v>
      </c>
      <c r="N78" s="268"/>
      <c r="O78" s="268"/>
      <c r="P78" s="183"/>
      <c r="Q78" s="139"/>
      <c r="R78" s="140"/>
      <c r="S78" s="141"/>
    </row>
    <row r="79" spans="1:19" x14ac:dyDescent="0.25">
      <c r="A79" s="130"/>
      <c r="B79" s="121"/>
      <c r="C79" s="127"/>
      <c r="D79" s="127"/>
      <c r="E79" s="127"/>
      <c r="F79" s="127"/>
      <c r="G79" s="127"/>
      <c r="H79" s="127"/>
      <c r="I79" s="127"/>
      <c r="J79" s="127"/>
    </row>
  </sheetData>
  <mergeCells count="41">
    <mergeCell ref="N73:N75"/>
    <mergeCell ref="P73:P75"/>
    <mergeCell ref="N76:N78"/>
    <mergeCell ref="O76:O78"/>
    <mergeCell ref="N61:N63"/>
    <mergeCell ref="O61:O63"/>
    <mergeCell ref="M66:S66"/>
    <mergeCell ref="O70:O72"/>
    <mergeCell ref="P70:P72"/>
    <mergeCell ref="M51:S51"/>
    <mergeCell ref="O55:O57"/>
    <mergeCell ref="P55:P57"/>
    <mergeCell ref="N58:N60"/>
    <mergeCell ref="P58:P60"/>
    <mergeCell ref="O38:O40"/>
    <mergeCell ref="P38:P40"/>
    <mergeCell ref="N41:N43"/>
    <mergeCell ref="P41:P43"/>
    <mergeCell ref="N44:N46"/>
    <mergeCell ref="O44:O46"/>
    <mergeCell ref="N24:N26"/>
    <mergeCell ref="P24:P26"/>
    <mergeCell ref="N27:N29"/>
    <mergeCell ref="O27:O29"/>
    <mergeCell ref="M34:S34"/>
    <mergeCell ref="N11:N13"/>
    <mergeCell ref="O11:O13"/>
    <mergeCell ref="M17:S17"/>
    <mergeCell ref="O21:O23"/>
    <mergeCell ref="P21:P23"/>
    <mergeCell ref="M1:S1"/>
    <mergeCell ref="O5:O7"/>
    <mergeCell ref="P5:P7"/>
    <mergeCell ref="N8:N10"/>
    <mergeCell ref="P8:P10"/>
    <mergeCell ref="A46:B48"/>
    <mergeCell ref="A1:J1"/>
    <mergeCell ref="A2:B4"/>
    <mergeCell ref="A23:J23"/>
    <mergeCell ref="A24:B26"/>
    <mergeCell ref="A45:J45"/>
  </mergeCells>
  <pageMargins left="0.16250000000000001" right="9.9305555555555605E-2" top="0.125694444444444" bottom="6.4583333333333298E-2" header="0.511811023622047" footer="0.511811023622047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00"/>
  <sheetViews>
    <sheetView topLeftCell="A38" zoomScale="55" zoomScaleNormal="55" workbookViewId="0">
      <selection activeCell="X89" sqref="X89"/>
    </sheetView>
  </sheetViews>
  <sheetFormatPr defaultColWidth="9.33203125" defaultRowHeight="13.2" x14ac:dyDescent="0.25"/>
  <cols>
    <col min="2" max="2" width="8" customWidth="1"/>
    <col min="3" max="6" width="17.6640625" style="3" customWidth="1"/>
    <col min="7" max="7" width="14" style="3" customWidth="1"/>
    <col min="8" max="10" width="14" customWidth="1"/>
    <col min="13" max="19" width="15.44140625" customWidth="1"/>
  </cols>
  <sheetData>
    <row r="1" spans="1:10" ht="38.25" customHeight="1" x14ac:dyDescent="0.25">
      <c r="A1" s="236" t="str">
        <f>"Tenis " &amp;Týmy!B2</f>
        <v>Tenis 2024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0" x14ac:dyDescent="0.25">
      <c r="A2" s="237" t="s">
        <v>90</v>
      </c>
      <c r="B2" s="237"/>
      <c r="C2" s="53"/>
      <c r="D2" s="53"/>
      <c r="E2" s="53"/>
      <c r="F2" s="53"/>
      <c r="G2" s="53"/>
      <c r="H2" s="54"/>
      <c r="I2" s="55"/>
      <c r="J2" s="56"/>
    </row>
    <row r="3" spans="1:10" x14ac:dyDescent="0.25">
      <c r="A3" s="237"/>
      <c r="B3" s="237"/>
      <c r="C3" s="57" t="str">
        <f>A6</f>
        <v>BAD BOYS</v>
      </c>
      <c r="D3" s="57" t="str">
        <f>A9</f>
        <v>HADI V LETADLE</v>
      </c>
      <c r="E3" s="57" t="str">
        <f>A12</f>
        <v>Krásnej-chytrej-bohatej</v>
      </c>
      <c r="F3" s="57" t="str">
        <f>A15</f>
        <v>SPARTAK BOYS</v>
      </c>
      <c r="G3" s="57" t="str">
        <f>A18</f>
        <v>Velkej-větší-chromej</v>
      </c>
      <c r="H3" s="58" t="s">
        <v>91</v>
      </c>
      <c r="I3" s="59" t="s">
        <v>92</v>
      </c>
      <c r="J3" s="60" t="s">
        <v>84</v>
      </c>
    </row>
    <row r="4" spans="1:10" x14ac:dyDescent="0.25">
      <c r="A4" s="237"/>
      <c r="B4" s="237"/>
      <c r="C4" s="61" t="s">
        <v>93</v>
      </c>
      <c r="D4" s="61" t="s">
        <v>94</v>
      </c>
      <c r="E4" s="61" t="s">
        <v>95</v>
      </c>
      <c r="F4" s="61" t="s">
        <v>96</v>
      </c>
      <c r="G4" s="61" t="s">
        <v>97</v>
      </c>
      <c r="H4" s="62"/>
      <c r="I4" s="63"/>
      <c r="J4" s="64"/>
    </row>
    <row r="5" spans="1:10" x14ac:dyDescent="0.25">
      <c r="A5" s="65"/>
      <c r="B5" s="66"/>
      <c r="C5" s="103"/>
      <c r="D5" s="283"/>
      <c r="E5" s="283"/>
      <c r="F5" s="283"/>
      <c r="G5" s="283"/>
      <c r="H5" s="69"/>
      <c r="I5" s="68"/>
      <c r="J5" s="70"/>
    </row>
    <row r="6" spans="1:10" x14ac:dyDescent="0.25">
      <c r="A6" s="71" t="str">
        <f>Skupiny!$C21</f>
        <v>BAD BOYS</v>
      </c>
      <c r="B6" s="72"/>
      <c r="C6" s="108"/>
      <c r="D6" s="287">
        <v>43</v>
      </c>
      <c r="E6" s="287">
        <v>40</v>
      </c>
      <c r="F6" s="287">
        <v>40</v>
      </c>
      <c r="G6" s="287">
        <v>40</v>
      </c>
      <c r="H6" s="75">
        <v>8</v>
      </c>
      <c r="I6" s="76"/>
      <c r="J6" s="77">
        <v>1</v>
      </c>
    </row>
    <row r="7" spans="1:10" x14ac:dyDescent="0.25">
      <c r="A7" s="78" t="s">
        <v>93</v>
      </c>
      <c r="B7" s="79"/>
      <c r="C7" s="281"/>
      <c r="D7" s="282"/>
      <c r="E7" s="282"/>
      <c r="F7" s="282"/>
      <c r="G7" s="282"/>
      <c r="H7" s="82"/>
      <c r="I7" s="81"/>
      <c r="J7" s="83"/>
    </row>
    <row r="8" spans="1:10" x14ac:dyDescent="0.25">
      <c r="A8" s="65"/>
      <c r="B8" s="66"/>
      <c r="C8" s="283"/>
      <c r="D8" s="288"/>
      <c r="E8" s="283"/>
      <c r="F8" s="283"/>
      <c r="G8" s="283"/>
      <c r="H8" s="69"/>
      <c r="I8" s="68"/>
      <c r="J8" s="70"/>
    </row>
    <row r="9" spans="1:10" x14ac:dyDescent="0.25">
      <c r="A9" s="71" t="str">
        <f>Skupiny!$E21</f>
        <v>HADI V LETADLE</v>
      </c>
      <c r="B9" s="72"/>
      <c r="C9" s="287">
        <v>4</v>
      </c>
      <c r="D9" s="289"/>
      <c r="E9" s="287">
        <v>41</v>
      </c>
      <c r="F9" s="287">
        <v>40</v>
      </c>
      <c r="G9" s="287">
        <v>42</v>
      </c>
      <c r="H9" s="75">
        <v>6</v>
      </c>
      <c r="I9" s="76"/>
      <c r="J9" s="77">
        <v>2</v>
      </c>
    </row>
    <row r="10" spans="1:10" x14ac:dyDescent="0.25">
      <c r="A10" s="78" t="s">
        <v>94</v>
      </c>
      <c r="B10" s="79"/>
      <c r="C10" s="282"/>
      <c r="D10" s="290"/>
      <c r="E10" s="282"/>
      <c r="F10" s="282"/>
      <c r="G10" s="282"/>
      <c r="H10" s="82"/>
      <c r="I10" s="81"/>
      <c r="J10" s="83"/>
    </row>
    <row r="11" spans="1:10" x14ac:dyDescent="0.25">
      <c r="A11" s="65"/>
      <c r="B11" s="66"/>
      <c r="C11" s="283"/>
      <c r="D11" s="283"/>
      <c r="E11" s="288"/>
      <c r="F11" s="283"/>
      <c r="G11" s="283"/>
      <c r="H11" s="69"/>
      <c r="I11" s="68"/>
      <c r="J11" s="70"/>
    </row>
    <row r="12" spans="1:10" x14ac:dyDescent="0.25">
      <c r="A12" s="71" t="str">
        <f>Skupiny!$G21</f>
        <v>Krásnej-chytrej-bohatej</v>
      </c>
      <c r="B12" s="72"/>
      <c r="C12" s="287">
        <v>4</v>
      </c>
      <c r="D12" s="287">
        <v>14</v>
      </c>
      <c r="E12" s="289"/>
      <c r="F12" s="287">
        <v>41</v>
      </c>
      <c r="G12" s="287">
        <v>4</v>
      </c>
      <c r="H12" s="75">
        <v>2</v>
      </c>
      <c r="I12" s="76"/>
      <c r="J12" s="77">
        <v>4</v>
      </c>
    </row>
    <row r="13" spans="1:10" x14ac:dyDescent="0.25">
      <c r="A13" s="78" t="s">
        <v>95</v>
      </c>
      <c r="B13" s="79"/>
      <c r="C13" s="282"/>
      <c r="D13" s="282"/>
      <c r="E13" s="290"/>
      <c r="F13" s="282"/>
      <c r="G13" s="282"/>
      <c r="H13" s="82"/>
      <c r="I13" s="81"/>
      <c r="J13" s="83"/>
    </row>
    <row r="14" spans="1:10" x14ac:dyDescent="0.25">
      <c r="A14" s="65"/>
      <c r="B14" s="66"/>
      <c r="C14" s="283"/>
      <c r="D14" s="283"/>
      <c r="E14" s="283"/>
      <c r="F14" s="288"/>
      <c r="G14" s="283"/>
      <c r="H14" s="69"/>
      <c r="I14" s="68"/>
      <c r="J14" s="70"/>
    </row>
    <row r="15" spans="1:10" x14ac:dyDescent="0.25">
      <c r="A15" s="71" t="str">
        <f>Skupiny!$I21</f>
        <v>SPARTAK BOYS</v>
      </c>
      <c r="B15" s="72"/>
      <c r="C15" s="287">
        <v>4</v>
      </c>
      <c r="D15" s="287">
        <v>4</v>
      </c>
      <c r="E15" s="287">
        <v>14</v>
      </c>
      <c r="F15" s="289"/>
      <c r="G15" s="287">
        <v>34</v>
      </c>
      <c r="H15" s="75">
        <v>0</v>
      </c>
      <c r="I15" s="76"/>
      <c r="J15" s="77">
        <v>5</v>
      </c>
    </row>
    <row r="16" spans="1:10" x14ac:dyDescent="0.25">
      <c r="A16" s="78" t="s">
        <v>96</v>
      </c>
      <c r="B16" s="79"/>
      <c r="C16" s="282"/>
      <c r="D16" s="282"/>
      <c r="E16" s="282"/>
      <c r="F16" s="290"/>
      <c r="G16" s="282"/>
      <c r="H16" s="82"/>
      <c r="I16" s="81"/>
      <c r="J16" s="83"/>
    </row>
    <row r="17" spans="1:19" x14ac:dyDescent="0.25">
      <c r="A17" s="84"/>
      <c r="B17" s="85"/>
      <c r="C17" s="283"/>
      <c r="D17" s="283"/>
      <c r="E17" s="283"/>
      <c r="F17" s="283"/>
      <c r="G17" s="284"/>
      <c r="H17" s="69"/>
      <c r="I17" s="68"/>
      <c r="J17" s="70"/>
    </row>
    <row r="18" spans="1:19" x14ac:dyDescent="0.25">
      <c r="A18" s="71" t="str">
        <f>Skupiny!$K21</f>
        <v>Velkej-větší-chromej</v>
      </c>
      <c r="B18" s="87"/>
      <c r="C18" s="287">
        <v>4</v>
      </c>
      <c r="D18" s="287">
        <v>24</v>
      </c>
      <c r="E18" s="287">
        <v>40</v>
      </c>
      <c r="F18" s="287">
        <v>43</v>
      </c>
      <c r="G18" s="285"/>
      <c r="H18" s="75">
        <v>4</v>
      </c>
      <c r="I18" s="76"/>
      <c r="J18" s="77">
        <v>3</v>
      </c>
    </row>
    <row r="19" spans="1:19" x14ac:dyDescent="0.25">
      <c r="A19" s="89" t="s">
        <v>97</v>
      </c>
      <c r="B19" s="90"/>
      <c r="C19" s="282"/>
      <c r="D19" s="282"/>
      <c r="E19" s="282"/>
      <c r="F19" s="282"/>
      <c r="G19" s="286"/>
      <c r="H19" s="82"/>
      <c r="I19" s="81"/>
      <c r="J19" s="83"/>
    </row>
    <row r="22" spans="1:19" ht="13.8" thickBot="1" x14ac:dyDescent="0.3"/>
    <row r="23" spans="1:19" ht="39" customHeight="1" thickBot="1" x14ac:dyDescent="0.4">
      <c r="A23" s="238" t="str">
        <f>$A$1</f>
        <v>Tenis 2024</v>
      </c>
      <c r="B23" s="238"/>
      <c r="C23" s="238"/>
      <c r="D23" s="238"/>
      <c r="E23" s="238"/>
      <c r="F23" s="238"/>
      <c r="G23" s="238"/>
      <c r="H23" s="238"/>
      <c r="I23" s="238"/>
      <c r="J23" s="238"/>
      <c r="M23" s="239" t="s">
        <v>109</v>
      </c>
      <c r="N23" s="239"/>
      <c r="O23" s="239"/>
      <c r="P23" s="239"/>
      <c r="Q23" s="239"/>
      <c r="R23" s="239"/>
      <c r="S23" s="239"/>
    </row>
    <row r="24" spans="1:19" ht="13.8" thickBot="1" x14ac:dyDescent="0.3">
      <c r="A24" s="235" t="s">
        <v>98</v>
      </c>
      <c r="B24" s="235"/>
      <c r="C24" s="92"/>
      <c r="D24" s="92"/>
      <c r="E24" s="92"/>
      <c r="F24" s="92"/>
      <c r="G24" s="92"/>
      <c r="H24" s="93"/>
      <c r="I24" s="94"/>
      <c r="J24" s="95"/>
      <c r="M24" s="132"/>
      <c r="N24" s="133"/>
      <c r="O24" s="133"/>
      <c r="P24" s="133"/>
      <c r="Q24" s="132"/>
      <c r="R24" s="133"/>
      <c r="S24" s="134"/>
    </row>
    <row r="25" spans="1:19" ht="13.8" thickBot="1" x14ac:dyDescent="0.3">
      <c r="A25" s="235"/>
      <c r="B25" s="235"/>
      <c r="C25" s="57" t="str">
        <f>A28</f>
        <v>B-FIT</v>
      </c>
      <c r="D25" s="57" t="str">
        <f>A31</f>
        <v>KREDATI</v>
      </c>
      <c r="E25" s="57" t="str">
        <f>A34</f>
        <v>MARNOST</v>
      </c>
      <c r="F25" s="57" t="str">
        <f>A37</f>
        <v>ŠNORCHL</v>
      </c>
      <c r="G25" s="57" t="str">
        <f>A40</f>
        <v>VLČÁCI</v>
      </c>
      <c r="H25" s="96" t="s">
        <v>91</v>
      </c>
      <c r="I25" s="59" t="s">
        <v>92</v>
      </c>
      <c r="J25" s="97" t="s">
        <v>84</v>
      </c>
      <c r="M25" s="135"/>
      <c r="N25" s="133" t="s">
        <v>20</v>
      </c>
      <c r="O25" s="133" t="s">
        <v>52</v>
      </c>
      <c r="P25" s="133" t="s">
        <v>42</v>
      </c>
      <c r="Q25" s="136" t="s">
        <v>110</v>
      </c>
      <c r="R25" s="137" t="s">
        <v>92</v>
      </c>
      <c r="S25" s="138" t="s">
        <v>84</v>
      </c>
    </row>
    <row r="26" spans="1:19" x14ac:dyDescent="0.25">
      <c r="A26" s="235"/>
      <c r="B26" s="235"/>
      <c r="C26" s="61" t="s">
        <v>99</v>
      </c>
      <c r="D26" s="61" t="s">
        <v>100</v>
      </c>
      <c r="E26" s="61" t="s">
        <v>101</v>
      </c>
      <c r="F26" s="61" t="s">
        <v>102</v>
      </c>
      <c r="G26" s="61" t="s">
        <v>103</v>
      </c>
      <c r="H26" s="98"/>
      <c r="I26" s="99"/>
      <c r="J26" s="100"/>
      <c r="M26" s="139"/>
      <c r="N26" s="140" t="s">
        <v>93</v>
      </c>
      <c r="O26" s="140" t="s">
        <v>99</v>
      </c>
      <c r="P26" s="140" t="s">
        <v>105</v>
      </c>
      <c r="Q26" s="139"/>
      <c r="R26" s="140"/>
      <c r="S26" s="141"/>
    </row>
    <row r="27" spans="1:19" x14ac:dyDescent="0.25">
      <c r="A27" s="101"/>
      <c r="B27" s="102"/>
      <c r="C27" s="103"/>
      <c r="D27" s="283"/>
      <c r="E27" s="283"/>
      <c r="F27" s="283"/>
      <c r="G27" s="283"/>
      <c r="H27" s="105"/>
      <c r="I27" s="104"/>
      <c r="J27" s="106"/>
      <c r="M27" s="142"/>
      <c r="N27" s="103"/>
      <c r="O27" s="283"/>
      <c r="P27" s="283"/>
      <c r="Q27" s="142"/>
      <c r="R27" s="144"/>
      <c r="S27" s="272"/>
    </row>
    <row r="28" spans="1:19" x14ac:dyDescent="0.25">
      <c r="A28" s="71" t="str">
        <f>Skupiny!$C22</f>
        <v>B-FIT</v>
      </c>
      <c r="B28" s="107"/>
      <c r="C28" s="108"/>
      <c r="D28" s="287">
        <v>14</v>
      </c>
      <c r="E28" s="287">
        <v>24</v>
      </c>
      <c r="F28" s="287">
        <v>14</v>
      </c>
      <c r="G28" s="287">
        <v>4</v>
      </c>
      <c r="H28" s="110">
        <v>0</v>
      </c>
      <c r="I28" s="111"/>
      <c r="J28" s="112">
        <v>5</v>
      </c>
      <c r="M28" s="133" t="str">
        <f>N25</f>
        <v>BAD BOYS</v>
      </c>
      <c r="N28" s="108"/>
      <c r="O28" s="287">
        <v>14</v>
      </c>
      <c r="P28" s="287">
        <v>34</v>
      </c>
      <c r="Q28" s="132"/>
      <c r="R28" s="133"/>
      <c r="S28" s="273">
        <v>3</v>
      </c>
    </row>
    <row r="29" spans="1:19" x14ac:dyDescent="0.25">
      <c r="A29" s="78" t="s">
        <v>99</v>
      </c>
      <c r="B29" s="113"/>
      <c r="C29" s="281"/>
      <c r="D29" s="282"/>
      <c r="E29" s="282"/>
      <c r="F29" s="282"/>
      <c r="G29" s="282"/>
      <c r="H29" s="116"/>
      <c r="I29" s="115"/>
      <c r="J29" s="117"/>
      <c r="M29" s="139" t="s">
        <v>93</v>
      </c>
      <c r="N29" s="281"/>
      <c r="O29" s="282"/>
      <c r="P29" s="282"/>
      <c r="Q29" s="139"/>
      <c r="R29" s="140"/>
      <c r="S29" s="274"/>
    </row>
    <row r="30" spans="1:19" x14ac:dyDescent="0.25">
      <c r="A30" s="101"/>
      <c r="B30" s="102"/>
      <c r="C30" s="283"/>
      <c r="D30" s="288"/>
      <c r="E30" s="283"/>
      <c r="F30" s="283"/>
      <c r="G30" s="283"/>
      <c r="H30" s="105"/>
      <c r="I30" s="104"/>
      <c r="J30" s="106"/>
      <c r="M30" s="142"/>
      <c r="N30" s="283"/>
      <c r="O30" s="288"/>
      <c r="P30" s="283"/>
      <c r="Q30" s="142"/>
      <c r="R30" s="144"/>
      <c r="S30" s="272"/>
    </row>
    <row r="31" spans="1:19" x14ac:dyDescent="0.25">
      <c r="A31" s="71" t="str">
        <f>Skupiny!$E22</f>
        <v>KREDATI</v>
      </c>
      <c r="B31" s="107"/>
      <c r="C31" s="287">
        <v>41</v>
      </c>
      <c r="D31" s="289"/>
      <c r="E31" s="287">
        <v>14</v>
      </c>
      <c r="F31" s="287">
        <v>14</v>
      </c>
      <c r="G31" s="287">
        <v>14</v>
      </c>
      <c r="H31" s="110">
        <v>2</v>
      </c>
      <c r="I31" s="111"/>
      <c r="J31" s="112">
        <v>4</v>
      </c>
      <c r="M31" s="132" t="str">
        <f>O25</f>
        <v>ŠNORCHL</v>
      </c>
      <c r="N31" s="287">
        <v>41</v>
      </c>
      <c r="O31" s="289"/>
      <c r="P31" s="287">
        <v>41</v>
      </c>
      <c r="Q31" s="132"/>
      <c r="R31" s="133"/>
      <c r="S31" s="273">
        <v>1</v>
      </c>
    </row>
    <row r="32" spans="1:19" x14ac:dyDescent="0.25">
      <c r="A32" s="78" t="s">
        <v>100</v>
      </c>
      <c r="B32" s="113"/>
      <c r="C32" s="282"/>
      <c r="D32" s="290"/>
      <c r="E32" s="282"/>
      <c r="F32" s="282"/>
      <c r="G32" s="282"/>
      <c r="H32" s="116"/>
      <c r="I32" s="115"/>
      <c r="J32" s="117"/>
      <c r="M32" s="139" t="s">
        <v>99</v>
      </c>
      <c r="N32" s="282"/>
      <c r="O32" s="290"/>
      <c r="P32" s="282"/>
      <c r="Q32" s="139"/>
      <c r="R32" s="140"/>
      <c r="S32" s="274"/>
    </row>
    <row r="33" spans="1:19" x14ac:dyDescent="0.25">
      <c r="A33" s="101"/>
      <c r="B33" s="102"/>
      <c r="C33" s="283"/>
      <c r="D33" s="283"/>
      <c r="E33" s="288"/>
      <c r="F33" s="283"/>
      <c r="G33" s="283"/>
      <c r="H33" s="105"/>
      <c r="I33" s="104"/>
      <c r="J33" s="106"/>
      <c r="M33" s="142"/>
      <c r="N33" s="283"/>
      <c r="O33" s="283"/>
      <c r="P33" s="288"/>
      <c r="Q33" s="142"/>
      <c r="R33" s="144"/>
      <c r="S33" s="272"/>
    </row>
    <row r="34" spans="1:19" x14ac:dyDescent="0.25">
      <c r="A34" s="71" t="str">
        <f>Skupiny!$G22</f>
        <v>MARNOST</v>
      </c>
      <c r="B34" s="107"/>
      <c r="C34" s="287">
        <v>42</v>
      </c>
      <c r="D34" s="287">
        <v>41</v>
      </c>
      <c r="E34" s="289"/>
      <c r="F34" s="287">
        <v>14</v>
      </c>
      <c r="G34" s="287">
        <v>34</v>
      </c>
      <c r="H34" s="110">
        <v>4</v>
      </c>
      <c r="I34" s="111"/>
      <c r="J34" s="112">
        <v>3</v>
      </c>
      <c r="M34" s="132" t="str">
        <f>P25</f>
        <v>LACHTANI</v>
      </c>
      <c r="N34" s="287">
        <v>43</v>
      </c>
      <c r="O34" s="287">
        <v>14</v>
      </c>
      <c r="P34" s="289"/>
      <c r="Q34" s="132"/>
      <c r="R34" s="133"/>
      <c r="S34" s="273">
        <v>2</v>
      </c>
    </row>
    <row r="35" spans="1:19" x14ac:dyDescent="0.25">
      <c r="A35" s="78" t="s">
        <v>101</v>
      </c>
      <c r="B35" s="113"/>
      <c r="C35" s="282"/>
      <c r="D35" s="282"/>
      <c r="E35" s="290"/>
      <c r="F35" s="282"/>
      <c r="G35" s="282"/>
      <c r="H35" s="116"/>
      <c r="I35" s="115"/>
      <c r="J35" s="117"/>
      <c r="M35" s="139" t="s">
        <v>105</v>
      </c>
      <c r="N35" s="282"/>
      <c r="O35" s="282"/>
      <c r="P35" s="290"/>
      <c r="Q35" s="139"/>
      <c r="R35" s="140"/>
      <c r="S35" s="274"/>
    </row>
    <row r="36" spans="1:19" x14ac:dyDescent="0.25">
      <c r="A36" s="101"/>
      <c r="B36" s="102"/>
      <c r="C36" s="283"/>
      <c r="D36" s="283"/>
      <c r="E36" s="283"/>
      <c r="F36" s="288"/>
      <c r="G36" s="283"/>
      <c r="H36" s="105"/>
      <c r="I36" s="104"/>
      <c r="J36" s="106"/>
      <c r="M36" s="131"/>
      <c r="N36" s="131"/>
      <c r="O36" s="131"/>
      <c r="P36" s="131"/>
      <c r="Q36" s="131"/>
      <c r="R36" s="131"/>
      <c r="S36" s="131"/>
    </row>
    <row r="37" spans="1:19" x14ac:dyDescent="0.25">
      <c r="A37" s="71" t="str">
        <f>Skupiny!$I22</f>
        <v>ŠNORCHL</v>
      </c>
      <c r="B37" s="107"/>
      <c r="C37" s="287">
        <v>41</v>
      </c>
      <c r="D37" s="287">
        <v>41</v>
      </c>
      <c r="E37" s="287">
        <v>41</v>
      </c>
      <c r="F37" s="289"/>
      <c r="G37" s="287">
        <v>40</v>
      </c>
      <c r="H37" s="110">
        <v>8</v>
      </c>
      <c r="I37" s="111"/>
      <c r="J37" s="112">
        <v>1</v>
      </c>
      <c r="M37" s="131"/>
      <c r="N37" s="131"/>
      <c r="O37" s="131"/>
      <c r="P37" s="131"/>
      <c r="Q37" s="131"/>
      <c r="R37" s="131"/>
      <c r="S37" s="131"/>
    </row>
    <row r="38" spans="1:19" ht="13.8" thickBot="1" x14ac:dyDescent="0.3">
      <c r="A38" s="78" t="s">
        <v>102</v>
      </c>
      <c r="B38" s="113"/>
      <c r="C38" s="282"/>
      <c r="D38" s="282"/>
      <c r="E38" s="282"/>
      <c r="F38" s="290"/>
      <c r="G38" s="282"/>
      <c r="H38" s="116"/>
      <c r="I38" s="115"/>
      <c r="J38" s="117"/>
      <c r="M38" s="131"/>
      <c r="N38" s="131"/>
      <c r="O38" s="131"/>
      <c r="P38" s="131"/>
      <c r="Q38" s="131"/>
      <c r="R38" s="131"/>
      <c r="S38" s="131"/>
    </row>
    <row r="39" spans="1:19" ht="21" thickBot="1" x14ac:dyDescent="0.4">
      <c r="A39" s="84"/>
      <c r="B39" s="85"/>
      <c r="C39" s="283"/>
      <c r="D39" s="283"/>
      <c r="E39" s="283"/>
      <c r="F39" s="283"/>
      <c r="G39" s="284"/>
      <c r="H39" s="69"/>
      <c r="I39" s="68"/>
      <c r="J39" s="70"/>
      <c r="M39" s="239" t="s">
        <v>111</v>
      </c>
      <c r="N39" s="239"/>
      <c r="O39" s="239"/>
      <c r="P39" s="239"/>
      <c r="Q39" s="239"/>
      <c r="R39" s="239"/>
      <c r="S39" s="239"/>
    </row>
    <row r="40" spans="1:19" x14ac:dyDescent="0.25">
      <c r="A40" s="71" t="str">
        <f>Skupiny!$K22</f>
        <v>VLČÁCI</v>
      </c>
      <c r="B40" s="87"/>
      <c r="C40" s="287">
        <v>40</v>
      </c>
      <c r="D40" s="287">
        <v>40</v>
      </c>
      <c r="E40" s="287">
        <v>43</v>
      </c>
      <c r="F40" s="287">
        <v>4</v>
      </c>
      <c r="G40" s="285"/>
      <c r="H40" s="75">
        <v>6</v>
      </c>
      <c r="I40" s="76"/>
      <c r="J40" s="77">
        <v>2</v>
      </c>
      <c r="M40" s="132"/>
      <c r="N40" s="133"/>
      <c r="O40" s="133"/>
      <c r="P40" s="133"/>
      <c r="Q40" s="132"/>
      <c r="R40" s="133"/>
      <c r="S40" s="134"/>
    </row>
    <row r="41" spans="1:19" x14ac:dyDescent="0.25">
      <c r="A41" s="89" t="s">
        <v>103</v>
      </c>
      <c r="B41" s="90"/>
      <c r="C41" s="282"/>
      <c r="D41" s="282"/>
      <c r="E41" s="282"/>
      <c r="F41" s="282"/>
      <c r="G41" s="286"/>
      <c r="H41" s="82"/>
      <c r="I41" s="81"/>
      <c r="J41" s="83"/>
      <c r="M41" s="152"/>
      <c r="N41" s="133" t="s">
        <v>181</v>
      </c>
      <c r="O41" s="133" t="s">
        <v>58</v>
      </c>
      <c r="P41" s="133" t="s">
        <v>28</v>
      </c>
      <c r="Q41" s="153" t="s">
        <v>110</v>
      </c>
      <c r="R41" s="154" t="s">
        <v>92</v>
      </c>
      <c r="S41" s="155" t="s">
        <v>84</v>
      </c>
    </row>
    <row r="42" spans="1:19" x14ac:dyDescent="0.25">
      <c r="M42" s="139"/>
      <c r="N42" s="140" t="s">
        <v>94</v>
      </c>
      <c r="O42" s="140" t="s">
        <v>100</v>
      </c>
      <c r="P42" s="140" t="s">
        <v>106</v>
      </c>
      <c r="Q42" s="139"/>
      <c r="R42" s="140"/>
      <c r="S42" s="141"/>
    </row>
    <row r="43" spans="1:19" x14ac:dyDescent="0.25">
      <c r="M43" s="142"/>
      <c r="N43" s="103"/>
      <c r="O43" s="283"/>
      <c r="P43" s="283"/>
      <c r="Q43" s="142"/>
      <c r="R43" s="144"/>
      <c r="S43" s="145"/>
    </row>
    <row r="44" spans="1:19" ht="12" customHeight="1" thickBot="1" x14ac:dyDescent="0.3">
      <c r="M44" s="132" t="str">
        <f>N41</f>
        <v>HADI V LETADLE</v>
      </c>
      <c r="N44" s="108"/>
      <c r="O44" s="287">
        <v>40</v>
      </c>
      <c r="P44" s="287">
        <v>4</v>
      </c>
      <c r="Q44" s="132"/>
      <c r="R44" s="133"/>
      <c r="S44" s="273">
        <v>5</v>
      </c>
    </row>
    <row r="45" spans="1:19" ht="25.2" thickBot="1" x14ac:dyDescent="0.3">
      <c r="A45" s="238" t="str">
        <f>$A$1</f>
        <v>Tenis 2024</v>
      </c>
      <c r="B45" s="238"/>
      <c r="C45" s="238"/>
      <c r="D45" s="238"/>
      <c r="E45" s="238"/>
      <c r="F45" s="238"/>
      <c r="G45" s="238"/>
      <c r="H45" s="238"/>
      <c r="I45" s="238"/>
      <c r="J45" s="238"/>
      <c r="M45" s="139" t="s">
        <v>94</v>
      </c>
      <c r="N45" s="281"/>
      <c r="O45" s="282"/>
      <c r="P45" s="282"/>
      <c r="Q45" s="139"/>
      <c r="R45" s="140"/>
      <c r="S45" s="274"/>
    </row>
    <row r="46" spans="1:19" ht="13.8" thickBot="1" x14ac:dyDescent="0.3">
      <c r="A46" s="235" t="s">
        <v>104</v>
      </c>
      <c r="B46" s="235"/>
      <c r="C46" s="92"/>
      <c r="D46" s="92"/>
      <c r="E46" s="92"/>
      <c r="F46" s="92"/>
      <c r="G46" s="92"/>
      <c r="H46" s="93"/>
      <c r="I46" s="94"/>
      <c r="J46" s="95"/>
      <c r="M46" s="142"/>
      <c r="N46" s="283"/>
      <c r="O46" s="288"/>
      <c r="P46" s="283"/>
      <c r="Q46" s="142"/>
      <c r="R46" s="144"/>
      <c r="S46" s="272"/>
    </row>
    <row r="47" spans="1:19" ht="13.8" thickBot="1" x14ac:dyDescent="0.3">
      <c r="A47" s="235"/>
      <c r="B47" s="235"/>
      <c r="C47" s="57" t="str">
        <f>A50</f>
        <v>FORHENĎÁCI</v>
      </c>
      <c r="D47" s="57" t="str">
        <f>A53</f>
        <v>HROŠI</v>
      </c>
      <c r="E47" s="57" t="str">
        <f>A56</f>
        <v>LACHTANI</v>
      </c>
      <c r="F47" s="57" t="str">
        <f>A59</f>
        <v>SHOWSTAY</v>
      </c>
      <c r="G47" s="57"/>
      <c r="H47" s="96" t="s">
        <v>91</v>
      </c>
      <c r="I47" s="59" t="s">
        <v>92</v>
      </c>
      <c r="J47" s="97" t="s">
        <v>84</v>
      </c>
      <c r="M47" s="132" t="str">
        <f>O41</f>
        <v>VLČÁCI</v>
      </c>
      <c r="N47" s="287">
        <v>4</v>
      </c>
      <c r="O47" s="289"/>
      <c r="P47" s="287">
        <v>14</v>
      </c>
      <c r="Q47" s="132"/>
      <c r="R47" s="133"/>
      <c r="S47" s="273">
        <v>6</v>
      </c>
    </row>
    <row r="48" spans="1:19" x14ac:dyDescent="0.25">
      <c r="A48" s="235"/>
      <c r="B48" s="235"/>
      <c r="C48" s="61" t="s">
        <v>105</v>
      </c>
      <c r="D48" s="61" t="s">
        <v>106</v>
      </c>
      <c r="E48" s="61" t="s">
        <v>107</v>
      </c>
      <c r="F48" s="61" t="s">
        <v>108</v>
      </c>
      <c r="G48" s="61"/>
      <c r="H48" s="98"/>
      <c r="I48" s="99"/>
      <c r="J48" s="100"/>
      <c r="M48" s="139" t="s">
        <v>100</v>
      </c>
      <c r="N48" s="282"/>
      <c r="O48" s="290"/>
      <c r="P48" s="282"/>
      <c r="Q48" s="139"/>
      <c r="R48" s="140"/>
      <c r="S48" s="274"/>
    </row>
    <row r="49" spans="1:19" x14ac:dyDescent="0.25">
      <c r="A49" s="101"/>
      <c r="B49" s="102"/>
      <c r="C49" s="103"/>
      <c r="D49" s="283"/>
      <c r="E49" s="283"/>
      <c r="F49" s="283"/>
      <c r="G49" s="104"/>
      <c r="H49" s="105"/>
      <c r="I49" s="104"/>
      <c r="J49" s="106"/>
      <c r="M49" s="142"/>
      <c r="N49" s="283"/>
      <c r="O49" s="283"/>
      <c r="P49" s="288"/>
      <c r="Q49" s="142"/>
      <c r="R49" s="144"/>
      <c r="S49" s="272"/>
    </row>
    <row r="50" spans="1:19" x14ac:dyDescent="0.25">
      <c r="A50" s="71" t="str">
        <f>Skupiny!$C23</f>
        <v>FORHENĎÁCI</v>
      </c>
      <c r="B50" s="107"/>
      <c r="C50" s="108"/>
      <c r="D50" s="287">
        <v>40</v>
      </c>
      <c r="E50" s="287">
        <v>34</v>
      </c>
      <c r="F50" s="287">
        <v>42</v>
      </c>
      <c r="G50" s="109"/>
      <c r="H50" s="110">
        <v>4</v>
      </c>
      <c r="I50" s="111"/>
      <c r="J50" s="112">
        <v>2</v>
      </c>
      <c r="M50" s="132" t="str">
        <f>P41</f>
        <v>FORHENĎÁCI</v>
      </c>
      <c r="N50" s="287">
        <v>40</v>
      </c>
      <c r="O50" s="287">
        <v>41</v>
      </c>
      <c r="P50" s="289"/>
      <c r="Q50" s="132"/>
      <c r="R50" s="133"/>
      <c r="S50" s="273">
        <v>4</v>
      </c>
    </row>
    <row r="51" spans="1:19" x14ac:dyDescent="0.25">
      <c r="A51" s="78" t="s">
        <v>105</v>
      </c>
      <c r="B51" s="113"/>
      <c r="C51" s="281"/>
      <c r="D51" s="282"/>
      <c r="E51" s="282"/>
      <c r="F51" s="282"/>
      <c r="G51" s="115"/>
      <c r="H51" s="116"/>
      <c r="I51" s="115"/>
      <c r="J51" s="117"/>
      <c r="M51" s="139" t="s">
        <v>106</v>
      </c>
      <c r="N51" s="282"/>
      <c r="O51" s="282"/>
      <c r="P51" s="290"/>
      <c r="Q51" s="139"/>
      <c r="R51" s="140"/>
      <c r="S51" s="274"/>
    </row>
    <row r="52" spans="1:19" x14ac:dyDescent="0.25">
      <c r="A52" s="101"/>
      <c r="B52" s="102"/>
      <c r="C52" s="283"/>
      <c r="D52" s="288"/>
      <c r="E52" s="283"/>
      <c r="F52" s="283"/>
      <c r="G52" s="104"/>
      <c r="H52" s="105"/>
      <c r="I52" s="104"/>
      <c r="J52" s="106"/>
      <c r="M52" s="131"/>
      <c r="N52" s="131"/>
      <c r="O52" s="131"/>
      <c r="P52" s="131"/>
      <c r="Q52" s="131"/>
      <c r="R52" s="131"/>
      <c r="S52" s="131"/>
    </row>
    <row r="53" spans="1:19" x14ac:dyDescent="0.25">
      <c r="A53" s="71" t="str">
        <f>Skupiny!$E23</f>
        <v>HROŠI</v>
      </c>
      <c r="B53" s="107"/>
      <c r="C53" s="287">
        <v>4</v>
      </c>
      <c r="D53" s="289"/>
      <c r="E53" s="287">
        <v>14</v>
      </c>
      <c r="F53" s="287">
        <v>4</v>
      </c>
      <c r="G53" s="109"/>
      <c r="H53" s="110">
        <v>0</v>
      </c>
      <c r="I53" s="111"/>
      <c r="J53" s="112">
        <v>4</v>
      </c>
      <c r="M53" s="131"/>
      <c r="N53" s="131"/>
      <c r="O53" s="131"/>
      <c r="P53" s="131"/>
      <c r="Q53" s="131"/>
      <c r="R53" s="131"/>
      <c r="S53" s="131"/>
    </row>
    <row r="54" spans="1:19" x14ac:dyDescent="0.25">
      <c r="A54" s="78" t="s">
        <v>106</v>
      </c>
      <c r="B54" s="113"/>
      <c r="C54" s="282"/>
      <c r="D54" s="290"/>
      <c r="E54" s="282"/>
      <c r="F54" s="282"/>
      <c r="G54" s="115"/>
      <c r="H54" s="116"/>
      <c r="I54" s="115"/>
      <c r="J54" s="117"/>
      <c r="M54" s="131"/>
      <c r="N54" s="131"/>
      <c r="O54" s="131"/>
      <c r="P54" s="131"/>
      <c r="Q54" s="131"/>
      <c r="R54" s="131"/>
      <c r="S54" s="131"/>
    </row>
    <row r="55" spans="1:19" ht="13.8" thickBot="1" x14ac:dyDescent="0.3">
      <c r="A55" s="101"/>
      <c r="B55" s="102"/>
      <c r="C55" s="283"/>
      <c r="D55" s="283"/>
      <c r="E55" s="288"/>
      <c r="F55" s="283"/>
      <c r="G55" s="104"/>
      <c r="H55" s="105"/>
      <c r="I55" s="104"/>
      <c r="J55" s="106"/>
      <c r="M55" s="131"/>
      <c r="N55" s="131"/>
      <c r="O55" s="131"/>
      <c r="P55" s="131"/>
      <c r="Q55" s="131"/>
      <c r="R55" s="131"/>
      <c r="S55" s="131"/>
    </row>
    <row r="56" spans="1:19" ht="21" thickBot="1" x14ac:dyDescent="0.4">
      <c r="A56" s="71" t="str">
        <f>Skupiny!$G23</f>
        <v>LACHTANI</v>
      </c>
      <c r="B56" s="107"/>
      <c r="C56" s="287">
        <v>43</v>
      </c>
      <c r="D56" s="287">
        <v>41</v>
      </c>
      <c r="E56" s="289"/>
      <c r="F56" s="287">
        <v>42</v>
      </c>
      <c r="G56" s="109"/>
      <c r="H56" s="110">
        <v>6</v>
      </c>
      <c r="I56" s="111"/>
      <c r="J56" s="112">
        <v>1</v>
      </c>
      <c r="M56" s="239" t="s">
        <v>112</v>
      </c>
      <c r="N56" s="239"/>
      <c r="O56" s="239"/>
      <c r="P56" s="239"/>
      <c r="Q56" s="239"/>
      <c r="R56" s="239"/>
      <c r="S56" s="239"/>
    </row>
    <row r="57" spans="1:19" x14ac:dyDescent="0.25">
      <c r="A57" s="78" t="s">
        <v>107</v>
      </c>
      <c r="B57" s="113"/>
      <c r="C57" s="282"/>
      <c r="D57" s="282"/>
      <c r="E57" s="290"/>
      <c r="F57" s="282"/>
      <c r="G57" s="115"/>
      <c r="H57" s="116"/>
      <c r="I57" s="115"/>
      <c r="J57" s="117"/>
      <c r="M57" s="132"/>
      <c r="N57" s="133"/>
      <c r="O57" s="133"/>
      <c r="P57" s="133"/>
      <c r="Q57" s="132"/>
      <c r="R57" s="133"/>
      <c r="S57" s="134"/>
    </row>
    <row r="58" spans="1:19" x14ac:dyDescent="0.25">
      <c r="A58" s="101"/>
      <c r="B58" s="102"/>
      <c r="C58" s="283"/>
      <c r="D58" s="283"/>
      <c r="E58" s="283"/>
      <c r="F58" s="288"/>
      <c r="G58" s="104"/>
      <c r="H58" s="105"/>
      <c r="I58" s="104"/>
      <c r="J58" s="106"/>
      <c r="M58" s="162"/>
      <c r="N58" s="133" t="s">
        <v>54</v>
      </c>
      <c r="O58" s="133" t="s">
        <v>50</v>
      </c>
      <c r="P58" s="133" t="s">
        <v>46</v>
      </c>
      <c r="Q58" s="163" t="s">
        <v>110</v>
      </c>
      <c r="R58" s="164" t="s">
        <v>92</v>
      </c>
      <c r="S58" s="165" t="s">
        <v>84</v>
      </c>
    </row>
    <row r="59" spans="1:19" x14ac:dyDescent="0.25">
      <c r="A59" s="71" t="str">
        <f>Skupiny!$I23</f>
        <v>SHOWSTAY</v>
      </c>
      <c r="B59" s="107"/>
      <c r="C59" s="287">
        <v>24</v>
      </c>
      <c r="D59" s="287">
        <v>40</v>
      </c>
      <c r="E59" s="287">
        <v>24</v>
      </c>
      <c r="F59" s="289"/>
      <c r="G59" s="111"/>
      <c r="H59" s="110">
        <v>2</v>
      </c>
      <c r="I59" s="111"/>
      <c r="J59" s="112">
        <v>3</v>
      </c>
      <c r="M59" s="139"/>
      <c r="N59" s="140" t="s">
        <v>95</v>
      </c>
      <c r="O59" s="140" t="s">
        <v>101</v>
      </c>
      <c r="P59" s="140" t="s">
        <v>107</v>
      </c>
      <c r="Q59" s="139"/>
      <c r="R59" s="140"/>
      <c r="S59" s="141"/>
    </row>
    <row r="60" spans="1:19" x14ac:dyDescent="0.25">
      <c r="A60" s="78" t="s">
        <v>108</v>
      </c>
      <c r="B60" s="113"/>
      <c r="C60" s="282"/>
      <c r="D60" s="282"/>
      <c r="E60" s="282"/>
      <c r="F60" s="290"/>
      <c r="G60" s="115"/>
      <c r="H60" s="116"/>
      <c r="I60" s="115"/>
      <c r="J60" s="117"/>
      <c r="M60" s="142"/>
      <c r="N60" s="103"/>
      <c r="O60" s="283"/>
      <c r="P60" s="283"/>
      <c r="Q60" s="142"/>
      <c r="R60" s="144"/>
      <c r="S60" s="272"/>
    </row>
    <row r="61" spans="1:19" x14ac:dyDescent="0.25">
      <c r="M61" s="132" t="str">
        <f>N58</f>
        <v>Velkej-větší-chromej</v>
      </c>
      <c r="N61" s="108"/>
      <c r="O61" s="287">
        <v>4</v>
      </c>
      <c r="P61" s="287">
        <v>14</v>
      </c>
      <c r="Q61" s="132"/>
      <c r="R61" s="133"/>
      <c r="S61" s="273">
        <v>9</v>
      </c>
    </row>
    <row r="62" spans="1:19" x14ac:dyDescent="0.25">
      <c r="M62" s="139" t="s">
        <v>95</v>
      </c>
      <c r="N62" s="281"/>
      <c r="O62" s="282"/>
      <c r="P62" s="282"/>
      <c r="Q62" s="139"/>
      <c r="R62" s="140"/>
      <c r="S62" s="274"/>
    </row>
    <row r="63" spans="1:19" x14ac:dyDescent="0.25">
      <c r="M63" s="142"/>
      <c r="N63" s="283"/>
      <c r="O63" s="288"/>
      <c r="P63" s="283"/>
      <c r="Q63" s="142"/>
      <c r="R63" s="144"/>
      <c r="S63" s="272"/>
    </row>
    <row r="64" spans="1:19" ht="24.6" x14ac:dyDescent="0.25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M64" s="132" t="str">
        <f>O58</f>
        <v>SHOWSTAY</v>
      </c>
      <c r="N64" s="287">
        <v>40</v>
      </c>
      <c r="O64" s="289"/>
      <c r="P64" s="287">
        <v>40</v>
      </c>
      <c r="Q64" s="132"/>
      <c r="R64" s="133"/>
      <c r="S64" s="273">
        <v>7</v>
      </c>
    </row>
    <row r="65" spans="1:19" ht="21" x14ac:dyDescent="0.25">
      <c r="A65" s="119"/>
      <c r="B65" s="119"/>
      <c r="C65" s="120"/>
      <c r="D65" s="120"/>
      <c r="E65" s="120"/>
      <c r="F65" s="120"/>
      <c r="G65" s="120"/>
      <c r="H65" s="121"/>
      <c r="I65" s="121"/>
      <c r="J65" s="122"/>
      <c r="M65" s="139" t="s">
        <v>101</v>
      </c>
      <c r="N65" s="282"/>
      <c r="O65" s="290"/>
      <c r="P65" s="282"/>
      <c r="Q65" s="139"/>
      <c r="R65" s="140"/>
      <c r="S65" s="274"/>
    </row>
    <row r="66" spans="1:19" ht="21" x14ac:dyDescent="0.25">
      <c r="A66" s="119"/>
      <c r="B66" s="119"/>
      <c r="C66" s="123"/>
      <c r="D66" s="123"/>
      <c r="E66" s="123"/>
      <c r="F66" s="123"/>
      <c r="G66" s="123"/>
      <c r="H66" s="124"/>
      <c r="I66" s="125"/>
      <c r="J66" s="124"/>
      <c r="M66" s="142"/>
      <c r="N66" s="283"/>
      <c r="O66" s="283"/>
      <c r="P66" s="288"/>
      <c r="Q66" s="142"/>
      <c r="R66" s="144"/>
      <c r="S66" s="272"/>
    </row>
    <row r="67" spans="1:19" ht="21" x14ac:dyDescent="0.25">
      <c r="A67" s="119"/>
      <c r="B67" s="119"/>
      <c r="C67" s="126"/>
      <c r="D67" s="126"/>
      <c r="E67" s="126"/>
      <c r="F67" s="126"/>
      <c r="G67" s="126"/>
      <c r="H67" s="121"/>
      <c r="I67" s="121"/>
      <c r="J67" s="122"/>
      <c r="M67" s="132" t="str">
        <f>P58</f>
        <v>MARNOST</v>
      </c>
      <c r="N67" s="287">
        <v>41</v>
      </c>
      <c r="O67" s="287">
        <v>4</v>
      </c>
      <c r="P67" s="289"/>
      <c r="Q67" s="132"/>
      <c r="R67" s="133"/>
      <c r="S67" s="273">
        <v>8</v>
      </c>
    </row>
    <row r="68" spans="1:19" x14ac:dyDescent="0.25">
      <c r="A68" s="121"/>
      <c r="B68" s="121"/>
      <c r="C68" s="127"/>
      <c r="D68" s="127"/>
      <c r="E68" s="127"/>
      <c r="F68" s="127"/>
      <c r="G68" s="127"/>
      <c r="H68" s="127"/>
      <c r="I68" s="127"/>
      <c r="J68" s="127"/>
      <c r="M68" s="139" t="s">
        <v>107</v>
      </c>
      <c r="N68" s="282"/>
      <c r="O68" s="282"/>
      <c r="P68" s="290"/>
      <c r="Q68" s="139"/>
      <c r="R68" s="140"/>
      <c r="S68" s="274"/>
    </row>
    <row r="69" spans="1:19" x14ac:dyDescent="0.25">
      <c r="A69" s="128"/>
      <c r="B69" s="121"/>
      <c r="C69" s="127"/>
      <c r="D69" s="129"/>
      <c r="E69" s="129"/>
      <c r="F69" s="129"/>
      <c r="G69" s="129"/>
      <c r="H69" s="127"/>
      <c r="I69" s="127"/>
      <c r="J69" s="127"/>
      <c r="M69" s="131"/>
      <c r="N69" s="131"/>
      <c r="O69" s="131"/>
      <c r="P69" s="131"/>
      <c r="Q69" s="131"/>
      <c r="R69" s="131"/>
      <c r="S69" s="131"/>
    </row>
    <row r="70" spans="1:19" x14ac:dyDescent="0.25">
      <c r="A70" s="130"/>
      <c r="B70" s="121"/>
      <c r="C70" s="127"/>
      <c r="D70" s="127"/>
      <c r="E70" s="127"/>
      <c r="F70" s="127"/>
      <c r="G70" s="127"/>
      <c r="H70" s="127"/>
      <c r="I70" s="127"/>
      <c r="J70" s="127"/>
      <c r="M70" s="131"/>
      <c r="N70" s="131"/>
      <c r="O70" s="131"/>
      <c r="P70" s="131"/>
      <c r="Q70" s="131"/>
      <c r="R70" s="131"/>
      <c r="S70" s="131"/>
    </row>
    <row r="71" spans="1:19" x14ac:dyDescent="0.25">
      <c r="A71" s="121"/>
      <c r="B71" s="121"/>
      <c r="C71" s="127"/>
      <c r="D71" s="127"/>
      <c r="E71" s="127"/>
      <c r="F71" s="127"/>
      <c r="G71" s="127"/>
      <c r="H71" s="127"/>
      <c r="I71" s="127"/>
      <c r="J71" s="127"/>
      <c r="M71" s="131"/>
      <c r="N71" s="131"/>
      <c r="O71" s="131"/>
      <c r="P71" s="131"/>
      <c r="Q71" s="131"/>
      <c r="R71" s="131"/>
      <c r="S71" s="131"/>
    </row>
    <row r="72" spans="1:19" ht="13.8" thickBot="1" x14ac:dyDescent="0.3">
      <c r="A72" s="128"/>
      <c r="B72" s="121"/>
      <c r="C72" s="129"/>
      <c r="D72" s="127"/>
      <c r="E72" s="129"/>
      <c r="F72" s="129"/>
      <c r="G72" s="129"/>
      <c r="H72" s="127"/>
      <c r="I72" s="127"/>
      <c r="J72" s="127"/>
      <c r="M72" s="131"/>
      <c r="N72" s="131"/>
      <c r="O72" s="131"/>
      <c r="P72" s="131"/>
      <c r="Q72" s="131"/>
      <c r="R72" s="131"/>
      <c r="S72" s="131"/>
    </row>
    <row r="73" spans="1:19" ht="21" thickBot="1" x14ac:dyDescent="0.4">
      <c r="A73" s="130"/>
      <c r="B73" s="121"/>
      <c r="C73" s="127"/>
      <c r="D73" s="127"/>
      <c r="E73" s="127"/>
      <c r="F73" s="127"/>
      <c r="G73" s="127"/>
      <c r="H73" s="127"/>
      <c r="I73" s="127"/>
      <c r="J73" s="127"/>
      <c r="M73" s="239" t="s">
        <v>113</v>
      </c>
      <c r="N73" s="239"/>
      <c r="O73" s="239"/>
      <c r="P73" s="239"/>
      <c r="Q73" s="239"/>
      <c r="R73" s="239"/>
      <c r="S73" s="239"/>
    </row>
    <row r="74" spans="1:19" x14ac:dyDescent="0.25">
      <c r="A74" s="121"/>
      <c r="B74" s="121"/>
      <c r="C74" s="127"/>
      <c r="D74" s="127"/>
      <c r="E74" s="127"/>
      <c r="F74" s="127"/>
      <c r="G74" s="127"/>
      <c r="H74" s="127"/>
      <c r="I74" s="127"/>
      <c r="J74" s="127"/>
      <c r="M74" s="132"/>
      <c r="N74" s="133"/>
      <c r="O74" s="133"/>
      <c r="P74" s="133"/>
      <c r="Q74" s="132"/>
      <c r="R74" s="133"/>
      <c r="S74" s="134"/>
    </row>
    <row r="75" spans="1:19" x14ac:dyDescent="0.25">
      <c r="A75" s="128"/>
      <c r="B75" s="121"/>
      <c r="C75" s="129"/>
      <c r="D75" s="129"/>
      <c r="E75" s="127"/>
      <c r="F75" s="129"/>
      <c r="G75" s="129"/>
      <c r="H75" s="127"/>
      <c r="I75" s="127"/>
      <c r="J75" s="127"/>
      <c r="M75" s="172"/>
      <c r="N75" s="173" t="s">
        <v>35</v>
      </c>
      <c r="O75" s="173" t="s">
        <v>39</v>
      </c>
      <c r="P75" s="173" t="s">
        <v>31</v>
      </c>
      <c r="Q75" s="174" t="s">
        <v>110</v>
      </c>
      <c r="R75" s="175" t="s">
        <v>92</v>
      </c>
      <c r="S75" s="176" t="s">
        <v>84</v>
      </c>
    </row>
    <row r="76" spans="1:19" x14ac:dyDescent="0.25">
      <c r="A76" s="130"/>
      <c r="B76" s="121"/>
      <c r="C76" s="127"/>
      <c r="D76" s="127"/>
      <c r="E76" s="127"/>
      <c r="F76" s="127"/>
      <c r="G76" s="127"/>
      <c r="H76" s="127"/>
      <c r="I76" s="127"/>
      <c r="J76" s="127"/>
      <c r="M76" s="139"/>
      <c r="N76" s="140" t="s">
        <v>96</v>
      </c>
      <c r="O76" s="140" t="s">
        <v>102</v>
      </c>
      <c r="P76" s="140" t="s">
        <v>108</v>
      </c>
      <c r="Q76" s="139"/>
      <c r="R76" s="140"/>
      <c r="S76" s="141"/>
    </row>
    <row r="77" spans="1:19" x14ac:dyDescent="0.25">
      <c r="A77" s="121"/>
      <c r="B77" s="121"/>
      <c r="C77" s="127"/>
      <c r="D77" s="127"/>
      <c r="E77" s="127"/>
      <c r="F77" s="127"/>
      <c r="G77" s="127"/>
      <c r="H77" s="127"/>
      <c r="I77" s="127"/>
      <c r="J77" s="127"/>
      <c r="M77" s="142"/>
      <c r="N77" s="103"/>
      <c r="O77" s="283"/>
      <c r="P77" s="283"/>
      <c r="Q77" s="142"/>
      <c r="R77" s="144"/>
      <c r="S77" s="145"/>
    </row>
    <row r="78" spans="1:19" x14ac:dyDescent="0.25">
      <c r="A78" s="128"/>
      <c r="B78" s="121"/>
      <c r="C78" s="129"/>
      <c r="D78" s="129"/>
      <c r="E78" s="129"/>
      <c r="F78" s="127"/>
      <c r="G78" s="127"/>
      <c r="H78" s="127"/>
      <c r="I78" s="127"/>
      <c r="J78" s="127"/>
      <c r="M78" s="178" t="str">
        <f>N75</f>
        <v>Krásnej-chytrej-bohatej</v>
      </c>
      <c r="N78" s="108"/>
      <c r="O78" s="287">
        <v>14</v>
      </c>
      <c r="P78" s="287">
        <v>14</v>
      </c>
      <c r="Q78" s="132"/>
      <c r="R78" s="133"/>
      <c r="S78" s="273">
        <v>12</v>
      </c>
    </row>
    <row r="79" spans="1:19" x14ac:dyDescent="0.25">
      <c r="A79" s="130"/>
      <c r="B79" s="121"/>
      <c r="C79" s="127"/>
      <c r="D79" s="127"/>
      <c r="E79" s="127"/>
      <c r="F79" s="127"/>
      <c r="G79" s="127"/>
      <c r="H79" s="127"/>
      <c r="I79" s="127"/>
      <c r="J79" s="127"/>
      <c r="M79" s="139" t="s">
        <v>96</v>
      </c>
      <c r="N79" s="281"/>
      <c r="O79" s="282"/>
      <c r="P79" s="282"/>
      <c r="Q79" s="139"/>
      <c r="R79" s="140"/>
      <c r="S79" s="274"/>
    </row>
    <row r="80" spans="1:19" x14ac:dyDescent="0.25">
      <c r="M80" s="142"/>
      <c r="N80" s="283"/>
      <c r="O80" s="288"/>
      <c r="P80" s="283"/>
      <c r="Q80" s="142"/>
      <c r="R80" s="144"/>
      <c r="S80" s="272"/>
    </row>
    <row r="81" spans="13:19" x14ac:dyDescent="0.25">
      <c r="M81" s="132" t="str">
        <f>O75</f>
        <v>KREDATI</v>
      </c>
      <c r="N81" s="287">
        <v>41</v>
      </c>
      <c r="O81" s="289"/>
      <c r="P81" s="287">
        <v>42</v>
      </c>
      <c r="Q81" s="132"/>
      <c r="R81" s="133"/>
      <c r="S81" s="273">
        <v>10</v>
      </c>
    </row>
    <row r="82" spans="13:19" x14ac:dyDescent="0.25">
      <c r="M82" s="139" t="s">
        <v>102</v>
      </c>
      <c r="N82" s="282"/>
      <c r="O82" s="290"/>
      <c r="P82" s="282"/>
      <c r="Q82" s="139"/>
      <c r="R82" s="140"/>
      <c r="S82" s="274"/>
    </row>
    <row r="83" spans="13:19" x14ac:dyDescent="0.25">
      <c r="M83" s="142"/>
      <c r="N83" s="283"/>
      <c r="O83" s="283"/>
      <c r="P83" s="288"/>
      <c r="Q83" s="142"/>
      <c r="R83" s="144"/>
      <c r="S83" s="272"/>
    </row>
    <row r="84" spans="13:19" x14ac:dyDescent="0.25">
      <c r="M84" s="132" t="str">
        <f>P75</f>
        <v>HROŠI</v>
      </c>
      <c r="N84" s="287">
        <v>41</v>
      </c>
      <c r="O84" s="287">
        <v>24</v>
      </c>
      <c r="P84" s="289"/>
      <c r="Q84" s="132"/>
      <c r="R84" s="133"/>
      <c r="S84" s="273">
        <v>11</v>
      </c>
    </row>
    <row r="85" spans="13:19" x14ac:dyDescent="0.25">
      <c r="M85" s="139" t="s">
        <v>108</v>
      </c>
      <c r="N85" s="282"/>
      <c r="O85" s="282"/>
      <c r="P85" s="290"/>
      <c r="Q85" s="139"/>
      <c r="R85" s="140"/>
      <c r="S85" s="141"/>
    </row>
    <row r="87" spans="13:19" ht="13.8" thickBot="1" x14ac:dyDescent="0.3"/>
    <row r="88" spans="13:19" ht="21" thickBot="1" x14ac:dyDescent="0.4">
      <c r="M88" s="239" t="s">
        <v>114</v>
      </c>
      <c r="N88" s="239"/>
      <c r="O88" s="239"/>
      <c r="P88" s="239"/>
      <c r="Q88" s="239"/>
      <c r="R88" s="239"/>
      <c r="S88" s="239"/>
    </row>
    <row r="89" spans="13:19" x14ac:dyDescent="0.25">
      <c r="M89" s="132"/>
      <c r="N89" s="133"/>
      <c r="O89" s="133"/>
      <c r="P89" s="133"/>
      <c r="Q89" s="132"/>
      <c r="R89" s="133"/>
      <c r="S89" s="134"/>
    </row>
    <row r="90" spans="13:19" x14ac:dyDescent="0.25">
      <c r="M90" s="172"/>
      <c r="N90" s="173" t="s">
        <v>24</v>
      </c>
      <c r="O90" s="173" t="s">
        <v>51</v>
      </c>
      <c r="P90" s="173"/>
      <c r="Q90" s="174" t="s">
        <v>110</v>
      </c>
      <c r="R90" s="175" t="s">
        <v>92</v>
      </c>
      <c r="S90" s="176" t="s">
        <v>84</v>
      </c>
    </row>
    <row r="91" spans="13:19" x14ac:dyDescent="0.25">
      <c r="M91" s="139"/>
      <c r="N91" s="140" t="s">
        <v>97</v>
      </c>
      <c r="O91" s="140" t="s">
        <v>103</v>
      </c>
      <c r="P91" s="140" t="s">
        <v>115</v>
      </c>
      <c r="Q91" s="139"/>
      <c r="R91" s="140"/>
      <c r="S91" s="141"/>
    </row>
    <row r="92" spans="13:19" x14ac:dyDescent="0.25">
      <c r="M92" s="142"/>
      <c r="N92" s="103"/>
      <c r="O92" s="283"/>
      <c r="P92" s="283"/>
      <c r="Q92" s="142"/>
      <c r="R92" s="144"/>
      <c r="S92" s="145"/>
    </row>
    <row r="93" spans="13:19" x14ac:dyDescent="0.25">
      <c r="M93" s="132" t="str">
        <f>N90</f>
        <v>B-FIT</v>
      </c>
      <c r="N93" s="108"/>
      <c r="O93" s="287">
        <v>4</v>
      </c>
      <c r="P93" s="287"/>
      <c r="Q93" s="132"/>
      <c r="R93" s="133"/>
      <c r="S93" s="273">
        <v>14</v>
      </c>
    </row>
    <row r="94" spans="13:19" x14ac:dyDescent="0.25">
      <c r="M94" s="139" t="s">
        <v>97</v>
      </c>
      <c r="N94" s="281"/>
      <c r="O94" s="282"/>
      <c r="P94" s="282"/>
      <c r="Q94" s="139"/>
      <c r="R94" s="140"/>
      <c r="S94" s="274"/>
    </row>
    <row r="95" spans="13:19" x14ac:dyDescent="0.25">
      <c r="M95" s="142"/>
      <c r="N95" s="283"/>
      <c r="O95" s="288"/>
      <c r="P95" s="283"/>
      <c r="Q95" s="142"/>
      <c r="R95" s="144"/>
      <c r="S95" s="272"/>
    </row>
    <row r="96" spans="13:19" x14ac:dyDescent="0.25">
      <c r="M96" s="132" t="str">
        <f>O90</f>
        <v>SPARTAK BOYS</v>
      </c>
      <c r="N96" s="287">
        <v>40</v>
      </c>
      <c r="O96" s="289"/>
      <c r="P96" s="287"/>
      <c r="Q96" s="132"/>
      <c r="R96" s="133"/>
      <c r="S96" s="273">
        <v>13</v>
      </c>
    </row>
    <row r="97" spans="13:19" x14ac:dyDescent="0.25">
      <c r="M97" s="139" t="s">
        <v>103</v>
      </c>
      <c r="N97" s="282"/>
      <c r="O97" s="290"/>
      <c r="P97" s="282"/>
      <c r="Q97" s="139"/>
      <c r="R97" s="140"/>
      <c r="S97" s="274"/>
    </row>
    <row r="98" spans="13:19" x14ac:dyDescent="0.25">
      <c r="M98" s="142"/>
      <c r="N98" s="283"/>
      <c r="O98" s="283"/>
      <c r="P98" s="288"/>
      <c r="Q98" s="142"/>
      <c r="R98" s="144"/>
      <c r="S98" s="145"/>
    </row>
    <row r="99" spans="13:19" x14ac:dyDescent="0.25">
      <c r="M99" s="132">
        <f>P90</f>
        <v>0</v>
      </c>
      <c r="N99" s="287"/>
      <c r="O99" s="287"/>
      <c r="P99" s="289"/>
      <c r="Q99" s="132"/>
      <c r="R99" s="133"/>
      <c r="S99" s="134"/>
    </row>
    <row r="100" spans="13:19" x14ac:dyDescent="0.25">
      <c r="M100" s="139" t="s">
        <v>115</v>
      </c>
      <c r="N100" s="282"/>
      <c r="O100" s="282"/>
      <c r="P100" s="290"/>
      <c r="Q100" s="139"/>
      <c r="R100" s="140"/>
      <c r="S100" s="141"/>
    </row>
  </sheetData>
  <mergeCells count="11">
    <mergeCell ref="M88:S88"/>
    <mergeCell ref="M73:S73"/>
    <mergeCell ref="M56:S56"/>
    <mergeCell ref="M39:S39"/>
    <mergeCell ref="M23:S23"/>
    <mergeCell ref="A46:B48"/>
    <mergeCell ref="A1:J1"/>
    <mergeCell ref="A2:B4"/>
    <mergeCell ref="A23:J23"/>
    <mergeCell ref="A24:B26"/>
    <mergeCell ref="A45:J45"/>
  </mergeCells>
  <pageMargins left="0.16250000000000001" right="9.9305555555555605E-2" top="0.125694444444444" bottom="6.4583333333333298E-2" header="0.511811023622047" footer="0.511811023622047"/>
  <pageSetup paperSize="9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79"/>
  <sheetViews>
    <sheetView topLeftCell="A53" zoomScale="85" zoomScaleNormal="85" workbookViewId="0">
      <selection activeCell="A2" sqref="A2:G79"/>
    </sheetView>
  </sheetViews>
  <sheetFormatPr defaultColWidth="9.33203125" defaultRowHeight="13.2" x14ac:dyDescent="0.25"/>
  <cols>
    <col min="1" max="7" width="15.44140625" customWidth="1"/>
    <col min="1024" max="1024" width="11.5546875" customWidth="1"/>
  </cols>
  <sheetData>
    <row r="1" spans="1:8" x14ac:dyDescent="0.25">
      <c r="A1" s="131"/>
      <c r="B1" s="131"/>
      <c r="C1" s="131"/>
      <c r="D1" s="131"/>
      <c r="E1" s="131"/>
      <c r="F1" s="131"/>
      <c r="G1" s="131"/>
      <c r="H1" s="131"/>
    </row>
    <row r="2" spans="1:8" ht="27" customHeight="1" x14ac:dyDescent="0.35">
      <c r="A2" s="239" t="s">
        <v>109</v>
      </c>
      <c r="B2" s="239"/>
      <c r="C2" s="239"/>
      <c r="D2" s="239"/>
      <c r="E2" s="239"/>
      <c r="F2" s="239"/>
      <c r="G2" s="239"/>
      <c r="H2" s="131"/>
    </row>
    <row r="3" spans="1:8" x14ac:dyDescent="0.25">
      <c r="A3" s="132"/>
      <c r="B3" s="133"/>
      <c r="C3" s="133"/>
      <c r="D3" s="133"/>
      <c r="E3" s="132"/>
      <c r="F3" s="133"/>
      <c r="G3" s="134"/>
      <c r="H3" s="131"/>
    </row>
    <row r="4" spans="1:8" x14ac:dyDescent="0.25">
      <c r="A4" s="135"/>
      <c r="B4" s="133"/>
      <c r="C4" s="133"/>
      <c r="D4" s="133"/>
      <c r="E4" s="136" t="s">
        <v>110</v>
      </c>
      <c r="F4" s="137" t="s">
        <v>92</v>
      </c>
      <c r="G4" s="138" t="s">
        <v>84</v>
      </c>
      <c r="H4" s="131"/>
    </row>
    <row r="5" spans="1:8" x14ac:dyDescent="0.25">
      <c r="A5" s="139"/>
      <c r="B5" s="140" t="s">
        <v>93</v>
      </c>
      <c r="C5" s="140" t="s">
        <v>99</v>
      </c>
      <c r="D5" s="140" t="s">
        <v>105</v>
      </c>
      <c r="E5" s="139"/>
      <c r="F5" s="140"/>
      <c r="G5" s="141"/>
      <c r="H5" s="131"/>
    </row>
    <row r="6" spans="1:8" x14ac:dyDescent="0.25">
      <c r="A6" s="142"/>
      <c r="B6" s="143"/>
      <c r="C6" s="144"/>
      <c r="D6" s="144"/>
      <c r="E6" s="142"/>
      <c r="F6" s="144"/>
      <c r="G6" s="145"/>
      <c r="H6" s="131"/>
    </row>
    <row r="7" spans="1:8" x14ac:dyDescent="0.25">
      <c r="A7" s="132"/>
      <c r="B7" s="146"/>
      <c r="C7" s="133"/>
      <c r="D7" s="133"/>
      <c r="E7" s="132"/>
      <c r="F7" s="133"/>
      <c r="G7" s="134"/>
      <c r="H7" s="131"/>
    </row>
    <row r="8" spans="1:8" x14ac:dyDescent="0.25">
      <c r="A8" s="139" t="s">
        <v>93</v>
      </c>
      <c r="B8" s="147"/>
      <c r="C8" s="140"/>
      <c r="D8" s="140"/>
      <c r="E8" s="139"/>
      <c r="F8" s="140"/>
      <c r="G8" s="141"/>
      <c r="H8" s="131"/>
    </row>
    <row r="9" spans="1:8" x14ac:dyDescent="0.25">
      <c r="A9" s="142"/>
      <c r="B9" s="144"/>
      <c r="C9" s="148"/>
      <c r="D9" s="144"/>
      <c r="E9" s="142"/>
      <c r="F9" s="144"/>
      <c r="G9" s="145"/>
      <c r="H9" s="131"/>
    </row>
    <row r="10" spans="1:8" x14ac:dyDescent="0.25">
      <c r="A10" s="132"/>
      <c r="B10" s="133"/>
      <c r="C10" s="149"/>
      <c r="D10" s="133"/>
      <c r="E10" s="132"/>
      <c r="F10" s="133"/>
      <c r="G10" s="134"/>
      <c r="H10" s="131"/>
    </row>
    <row r="11" spans="1:8" x14ac:dyDescent="0.25">
      <c r="A11" s="139" t="s">
        <v>99</v>
      </c>
      <c r="B11" s="140"/>
      <c r="C11" s="150"/>
      <c r="D11" s="140"/>
      <c r="E11" s="139"/>
      <c r="F11" s="140"/>
      <c r="G11" s="141"/>
      <c r="H11" s="131"/>
    </row>
    <row r="12" spans="1:8" x14ac:dyDescent="0.25">
      <c r="A12" s="142"/>
      <c r="B12" s="144"/>
      <c r="C12" s="144"/>
      <c r="D12" s="148"/>
      <c r="E12" s="142"/>
      <c r="F12" s="144"/>
      <c r="G12" s="145"/>
      <c r="H12" s="131"/>
    </row>
    <row r="13" spans="1:8" x14ac:dyDescent="0.25">
      <c r="A13" s="132"/>
      <c r="B13" s="133"/>
      <c r="C13" s="133"/>
      <c r="D13" s="149"/>
      <c r="E13" s="132"/>
      <c r="F13" s="133"/>
      <c r="G13" s="134"/>
      <c r="H13" s="131"/>
    </row>
    <row r="14" spans="1:8" x14ac:dyDescent="0.25">
      <c r="A14" s="139" t="s">
        <v>105</v>
      </c>
      <c r="B14" s="140"/>
      <c r="C14" s="140"/>
      <c r="D14" s="150"/>
      <c r="E14" s="139"/>
      <c r="F14" s="140"/>
      <c r="G14" s="141"/>
      <c r="H14" s="151"/>
    </row>
    <row r="15" spans="1:8" x14ac:dyDescent="0.25">
      <c r="A15" s="131"/>
      <c r="B15" s="131"/>
      <c r="C15" s="131"/>
      <c r="D15" s="131"/>
      <c r="E15" s="131"/>
      <c r="F15" s="131"/>
      <c r="G15" s="131"/>
      <c r="H15" s="131"/>
    </row>
    <row r="16" spans="1:8" x14ac:dyDescent="0.25">
      <c r="A16" s="131"/>
      <c r="B16" s="131"/>
      <c r="C16" s="131"/>
      <c r="D16" s="131"/>
      <c r="E16" s="131"/>
      <c r="F16" s="131"/>
      <c r="G16" s="131"/>
      <c r="H16" s="131"/>
    </row>
    <row r="17" spans="1:8" x14ac:dyDescent="0.25">
      <c r="A17" s="131"/>
      <c r="B17" s="131"/>
      <c r="C17" s="131"/>
      <c r="D17" s="131"/>
      <c r="E17" s="131"/>
      <c r="F17" s="131"/>
      <c r="G17" s="131"/>
      <c r="H17" s="131"/>
    </row>
    <row r="18" spans="1:8" ht="27" customHeight="1" x14ac:dyDescent="0.35">
      <c r="A18" s="239" t="s">
        <v>111</v>
      </c>
      <c r="B18" s="239"/>
      <c r="C18" s="239"/>
      <c r="D18" s="239"/>
      <c r="E18" s="239"/>
      <c r="F18" s="239"/>
      <c r="G18" s="239"/>
      <c r="H18" s="131"/>
    </row>
    <row r="19" spans="1:8" x14ac:dyDescent="0.25">
      <c r="A19" s="132"/>
      <c r="B19" s="133"/>
      <c r="C19" s="133"/>
      <c r="D19" s="133"/>
      <c r="E19" s="132"/>
      <c r="F19" s="133"/>
      <c r="G19" s="134"/>
      <c r="H19" s="131"/>
    </row>
    <row r="20" spans="1:8" x14ac:dyDescent="0.25">
      <c r="A20" s="152"/>
      <c r="B20" s="133"/>
      <c r="C20" s="133"/>
      <c r="D20" s="133"/>
      <c r="E20" s="153" t="s">
        <v>110</v>
      </c>
      <c r="F20" s="154" t="s">
        <v>92</v>
      </c>
      <c r="G20" s="155" t="s">
        <v>84</v>
      </c>
      <c r="H20" s="131"/>
    </row>
    <row r="21" spans="1:8" x14ac:dyDescent="0.25">
      <c r="A21" s="139"/>
      <c r="B21" s="140" t="s">
        <v>94</v>
      </c>
      <c r="C21" s="140" t="s">
        <v>100</v>
      </c>
      <c r="D21" s="140" t="s">
        <v>106</v>
      </c>
      <c r="E21" s="139"/>
      <c r="F21" s="140"/>
      <c r="G21" s="141"/>
      <c r="H21" s="131"/>
    </row>
    <row r="22" spans="1:8" x14ac:dyDescent="0.25">
      <c r="A22" s="142"/>
      <c r="B22" s="156"/>
      <c r="C22" s="144"/>
      <c r="D22" s="144"/>
      <c r="E22" s="142"/>
      <c r="F22" s="144"/>
      <c r="G22" s="145"/>
      <c r="H22" s="131"/>
    </row>
    <row r="23" spans="1:8" x14ac:dyDescent="0.25">
      <c r="A23" s="132"/>
      <c r="B23" s="157"/>
      <c r="C23" s="133"/>
      <c r="D23" s="133"/>
      <c r="E23" s="132"/>
      <c r="F23" s="133"/>
      <c r="G23" s="134"/>
      <c r="H23" s="131"/>
    </row>
    <row r="24" spans="1:8" x14ac:dyDescent="0.25">
      <c r="A24" s="139" t="s">
        <v>94</v>
      </c>
      <c r="B24" s="158"/>
      <c r="C24" s="140"/>
      <c r="D24" s="140"/>
      <c r="E24" s="139"/>
      <c r="F24" s="140"/>
      <c r="G24" s="141"/>
      <c r="H24" s="131"/>
    </row>
    <row r="25" spans="1:8" x14ac:dyDescent="0.25">
      <c r="A25" s="142"/>
      <c r="B25" s="144"/>
      <c r="C25" s="159"/>
      <c r="D25" s="144"/>
      <c r="E25" s="142"/>
      <c r="F25" s="144"/>
      <c r="G25" s="145"/>
      <c r="H25" s="131"/>
    </row>
    <row r="26" spans="1:8" x14ac:dyDescent="0.25">
      <c r="A26" s="132"/>
      <c r="B26" s="133"/>
      <c r="C26" s="160"/>
      <c r="D26" s="133"/>
      <c r="E26" s="132"/>
      <c r="F26" s="133"/>
      <c r="G26" s="134"/>
      <c r="H26" s="131"/>
    </row>
    <row r="27" spans="1:8" x14ac:dyDescent="0.25">
      <c r="A27" s="139" t="s">
        <v>100</v>
      </c>
      <c r="B27" s="140"/>
      <c r="C27" s="161"/>
      <c r="D27" s="140"/>
      <c r="E27" s="139"/>
      <c r="F27" s="140"/>
      <c r="G27" s="141"/>
      <c r="H27" s="131"/>
    </row>
    <row r="28" spans="1:8" x14ac:dyDescent="0.25">
      <c r="A28" s="142"/>
      <c r="B28" s="144"/>
      <c r="C28" s="144"/>
      <c r="D28" s="159"/>
      <c r="E28" s="142"/>
      <c r="F28" s="144"/>
      <c r="G28" s="145"/>
      <c r="H28" s="131"/>
    </row>
    <row r="29" spans="1:8" x14ac:dyDescent="0.25">
      <c r="A29" s="132"/>
      <c r="B29" s="133"/>
      <c r="C29" s="133"/>
      <c r="D29" s="160"/>
      <c r="E29" s="132"/>
      <c r="F29" s="133"/>
      <c r="G29" s="134"/>
      <c r="H29" s="131"/>
    </row>
    <row r="30" spans="1:8" x14ac:dyDescent="0.25">
      <c r="A30" s="139" t="s">
        <v>106</v>
      </c>
      <c r="B30" s="140"/>
      <c r="C30" s="140"/>
      <c r="D30" s="161"/>
      <c r="E30" s="139"/>
      <c r="F30" s="140"/>
      <c r="G30" s="141"/>
      <c r="H30" s="131"/>
    </row>
    <row r="31" spans="1:8" x14ac:dyDescent="0.25">
      <c r="A31" s="131"/>
      <c r="B31" s="131"/>
      <c r="C31" s="131"/>
      <c r="D31" s="131"/>
      <c r="E31" s="131"/>
      <c r="F31" s="131"/>
      <c r="G31" s="131"/>
      <c r="H31" s="131"/>
    </row>
    <row r="32" spans="1:8" ht="46.5" customHeight="1" x14ac:dyDescent="0.25">
      <c r="A32" s="131"/>
      <c r="B32" s="131"/>
      <c r="C32" s="131"/>
      <c r="D32" s="131"/>
      <c r="E32" s="131"/>
      <c r="F32" s="131"/>
      <c r="G32" s="131"/>
      <c r="H32" s="131"/>
    </row>
    <row r="33" spans="1:8" x14ac:dyDescent="0.25">
      <c r="A33" s="131"/>
      <c r="B33" s="131"/>
      <c r="C33" s="131"/>
      <c r="D33" s="131"/>
      <c r="E33" s="131"/>
      <c r="F33" s="131"/>
      <c r="G33" s="131"/>
      <c r="H33" s="131"/>
    </row>
    <row r="34" spans="1:8" ht="15" customHeight="1" x14ac:dyDescent="0.25">
      <c r="A34" s="131"/>
      <c r="B34" s="131"/>
      <c r="C34" s="131"/>
      <c r="D34" s="131"/>
      <c r="E34" s="131"/>
      <c r="F34" s="131"/>
      <c r="G34" s="131"/>
      <c r="H34" s="131"/>
    </row>
    <row r="35" spans="1:8" ht="27" customHeight="1" x14ac:dyDescent="0.35">
      <c r="A35" s="239" t="s">
        <v>112</v>
      </c>
      <c r="B35" s="239"/>
      <c r="C35" s="239"/>
      <c r="D35" s="239"/>
      <c r="E35" s="239"/>
      <c r="F35" s="239"/>
      <c r="G35" s="239"/>
      <c r="H35" s="131"/>
    </row>
    <row r="36" spans="1:8" x14ac:dyDescent="0.25">
      <c r="A36" s="132"/>
      <c r="B36" s="133"/>
      <c r="C36" s="133"/>
      <c r="D36" s="133"/>
      <c r="E36" s="132"/>
      <c r="F36" s="133"/>
      <c r="G36" s="134"/>
      <c r="H36" s="131"/>
    </row>
    <row r="37" spans="1:8" x14ac:dyDescent="0.25">
      <c r="A37" s="162"/>
      <c r="B37" s="133"/>
      <c r="C37" s="133"/>
      <c r="D37" s="133"/>
      <c r="E37" s="163" t="s">
        <v>110</v>
      </c>
      <c r="F37" s="164" t="s">
        <v>92</v>
      </c>
      <c r="G37" s="165" t="s">
        <v>84</v>
      </c>
      <c r="H37" s="131"/>
    </row>
    <row r="38" spans="1:8" x14ac:dyDescent="0.25">
      <c r="A38" s="139"/>
      <c r="B38" s="140" t="s">
        <v>95</v>
      </c>
      <c r="C38" s="140" t="s">
        <v>101</v>
      </c>
      <c r="D38" s="140" t="s">
        <v>107</v>
      </c>
      <c r="E38" s="139"/>
      <c r="F38" s="140"/>
      <c r="G38" s="141"/>
      <c r="H38" s="131"/>
    </row>
    <row r="39" spans="1:8" x14ac:dyDescent="0.25">
      <c r="A39" s="142"/>
      <c r="B39" s="166"/>
      <c r="C39" s="144"/>
      <c r="D39" s="144"/>
      <c r="E39" s="142"/>
      <c r="F39" s="144"/>
      <c r="G39" s="145"/>
      <c r="H39" s="131"/>
    </row>
    <row r="40" spans="1:8" x14ac:dyDescent="0.25">
      <c r="A40" s="132"/>
      <c r="B40" s="167"/>
      <c r="C40" s="133"/>
      <c r="D40" s="133"/>
      <c r="E40" s="132"/>
      <c r="F40" s="133"/>
      <c r="G40" s="134"/>
      <c r="H40" s="131"/>
    </row>
    <row r="41" spans="1:8" x14ac:dyDescent="0.25">
      <c r="A41" s="139" t="s">
        <v>95</v>
      </c>
      <c r="B41" s="168"/>
      <c r="C41" s="140"/>
      <c r="D41" s="140"/>
      <c r="E41" s="139"/>
      <c r="F41" s="140"/>
      <c r="G41" s="141"/>
      <c r="H41" s="131"/>
    </row>
    <row r="42" spans="1:8" x14ac:dyDescent="0.25">
      <c r="A42" s="142"/>
      <c r="B42" s="144"/>
      <c r="C42" s="169"/>
      <c r="D42" s="144"/>
      <c r="E42" s="142"/>
      <c r="F42" s="144"/>
      <c r="G42" s="145"/>
      <c r="H42" s="131"/>
    </row>
    <row r="43" spans="1:8" x14ac:dyDescent="0.25">
      <c r="A43" s="132"/>
      <c r="B43" s="133"/>
      <c r="C43" s="170"/>
      <c r="D43" s="133"/>
      <c r="E43" s="132"/>
      <c r="F43" s="133"/>
      <c r="G43" s="134"/>
      <c r="H43" s="131"/>
    </row>
    <row r="44" spans="1:8" x14ac:dyDescent="0.25">
      <c r="A44" s="139" t="s">
        <v>101</v>
      </c>
      <c r="B44" s="140"/>
      <c r="C44" s="171"/>
      <c r="D44" s="140"/>
      <c r="E44" s="139"/>
      <c r="F44" s="140"/>
      <c r="G44" s="141"/>
      <c r="H44" s="131"/>
    </row>
    <row r="45" spans="1:8" x14ac:dyDescent="0.25">
      <c r="A45" s="142"/>
      <c r="B45" s="144"/>
      <c r="C45" s="144"/>
      <c r="D45" s="169"/>
      <c r="E45" s="142"/>
      <c r="F45" s="144"/>
      <c r="G45" s="145"/>
      <c r="H45" s="131"/>
    </row>
    <row r="46" spans="1:8" x14ac:dyDescent="0.25">
      <c r="A46" s="132"/>
      <c r="B46" s="133"/>
      <c r="C46" s="133"/>
      <c r="D46" s="170"/>
      <c r="E46" s="132"/>
      <c r="F46" s="133"/>
      <c r="G46" s="134"/>
      <c r="H46" s="131"/>
    </row>
    <row r="47" spans="1:8" x14ac:dyDescent="0.25">
      <c r="A47" s="139" t="s">
        <v>107</v>
      </c>
      <c r="B47" s="140"/>
      <c r="C47" s="140"/>
      <c r="D47" s="171"/>
      <c r="E47" s="139"/>
      <c r="F47" s="140"/>
      <c r="G47" s="141"/>
      <c r="H47" s="131"/>
    </row>
    <row r="48" spans="1:8" x14ac:dyDescent="0.25">
      <c r="A48" s="131"/>
      <c r="B48" s="131"/>
      <c r="C48" s="131"/>
      <c r="D48" s="131"/>
      <c r="E48" s="131"/>
      <c r="F48" s="131"/>
      <c r="G48" s="131"/>
      <c r="H48" s="131"/>
    </row>
    <row r="49" spans="1:8" ht="7.5" customHeight="1" x14ac:dyDescent="0.25">
      <c r="A49" s="131"/>
      <c r="B49" s="131"/>
      <c r="C49" s="131"/>
      <c r="D49" s="131"/>
      <c r="E49" s="131"/>
      <c r="F49" s="131"/>
      <c r="G49" s="131"/>
      <c r="H49" s="131"/>
    </row>
    <row r="50" spans="1:8" hidden="1" x14ac:dyDescent="0.25">
      <c r="A50" s="131"/>
      <c r="B50" s="131"/>
      <c r="C50" s="131"/>
      <c r="D50" s="131"/>
      <c r="E50" s="131"/>
      <c r="F50" s="131"/>
      <c r="G50" s="131"/>
      <c r="H50" s="131"/>
    </row>
    <row r="51" spans="1:8" x14ac:dyDescent="0.25">
      <c r="A51" s="131"/>
      <c r="B51" s="131"/>
      <c r="C51" s="131"/>
      <c r="D51" s="131"/>
      <c r="E51" s="131"/>
      <c r="F51" s="131"/>
      <c r="G51" s="131"/>
      <c r="H51" s="131"/>
    </row>
    <row r="52" spans="1:8" ht="27" customHeight="1" x14ac:dyDescent="0.35">
      <c r="A52" s="239" t="s">
        <v>113</v>
      </c>
      <c r="B52" s="239"/>
      <c r="C52" s="239"/>
      <c r="D52" s="239"/>
      <c r="E52" s="239"/>
      <c r="F52" s="239"/>
      <c r="G52" s="239"/>
    </row>
    <row r="53" spans="1:8" x14ac:dyDescent="0.25">
      <c r="A53" s="132"/>
      <c r="B53" s="133"/>
      <c r="C53" s="133"/>
      <c r="D53" s="133"/>
      <c r="E53" s="132"/>
      <c r="F53" s="133"/>
      <c r="G53" s="134"/>
    </row>
    <row r="54" spans="1:8" x14ac:dyDescent="0.25">
      <c r="A54" s="172"/>
      <c r="B54" s="173"/>
      <c r="C54" s="173"/>
      <c r="D54" s="173"/>
      <c r="E54" s="174" t="s">
        <v>110</v>
      </c>
      <c r="F54" s="175" t="s">
        <v>92</v>
      </c>
      <c r="G54" s="176" t="s">
        <v>84</v>
      </c>
    </row>
    <row r="55" spans="1:8" x14ac:dyDescent="0.25">
      <c r="A55" s="139"/>
      <c r="B55" s="140" t="s">
        <v>96</v>
      </c>
      <c r="C55" s="140" t="s">
        <v>102</v>
      </c>
      <c r="D55" s="140" t="s">
        <v>108</v>
      </c>
      <c r="E55" s="139"/>
      <c r="F55" s="140"/>
      <c r="G55" s="141"/>
    </row>
    <row r="56" spans="1:8" x14ac:dyDescent="0.25">
      <c r="A56" s="142"/>
      <c r="B56" s="177"/>
      <c r="C56" s="144"/>
      <c r="D56" s="144"/>
      <c r="E56" s="142"/>
      <c r="F56" s="144"/>
      <c r="G56" s="145"/>
    </row>
    <row r="57" spans="1:8" x14ac:dyDescent="0.25">
      <c r="A57" s="178"/>
      <c r="B57" s="179"/>
      <c r="C57" s="133"/>
      <c r="D57" s="133"/>
      <c r="E57" s="132"/>
      <c r="F57" s="133"/>
      <c r="G57" s="134"/>
    </row>
    <row r="58" spans="1:8" x14ac:dyDescent="0.25">
      <c r="A58" s="139" t="s">
        <v>96</v>
      </c>
      <c r="B58" s="180"/>
      <c r="C58" s="140"/>
      <c r="D58" s="140"/>
      <c r="E58" s="139"/>
      <c r="F58" s="140"/>
      <c r="G58" s="141"/>
    </row>
    <row r="59" spans="1:8" x14ac:dyDescent="0.25">
      <c r="A59" s="142"/>
      <c r="B59" s="144"/>
      <c r="C59" s="181"/>
      <c r="D59" s="144"/>
      <c r="E59" s="142"/>
      <c r="F59" s="144"/>
      <c r="G59" s="145"/>
    </row>
    <row r="60" spans="1:8" x14ac:dyDescent="0.25">
      <c r="A60" s="132"/>
      <c r="B60" s="133"/>
      <c r="C60" s="182"/>
      <c r="D60" s="133"/>
      <c r="E60" s="132"/>
      <c r="F60" s="133"/>
      <c r="G60" s="134"/>
    </row>
    <row r="61" spans="1:8" x14ac:dyDescent="0.25">
      <c r="A61" s="139" t="s">
        <v>102</v>
      </c>
      <c r="B61" s="140"/>
      <c r="C61" s="183"/>
      <c r="D61" s="140"/>
      <c r="E61" s="139"/>
      <c r="F61" s="140"/>
      <c r="G61" s="141"/>
    </row>
    <row r="62" spans="1:8" x14ac:dyDescent="0.25">
      <c r="A62" s="142"/>
      <c r="B62" s="144"/>
      <c r="C62" s="144"/>
      <c r="D62" s="181"/>
      <c r="E62" s="142"/>
      <c r="F62" s="144"/>
      <c r="G62" s="145"/>
    </row>
    <row r="63" spans="1:8" x14ac:dyDescent="0.25">
      <c r="A63" s="132"/>
      <c r="B63" s="133"/>
      <c r="C63" s="133"/>
      <c r="D63" s="182"/>
      <c r="E63" s="132"/>
      <c r="F63" s="133"/>
      <c r="G63" s="134"/>
    </row>
    <row r="64" spans="1:8" x14ac:dyDescent="0.25">
      <c r="A64" s="139" t="s">
        <v>108</v>
      </c>
      <c r="B64" s="140"/>
      <c r="C64" s="140"/>
      <c r="D64" s="183"/>
      <c r="E64" s="139"/>
      <c r="F64" s="140"/>
      <c r="G64" s="141"/>
    </row>
    <row r="65" spans="1:7" ht="69.75" customHeight="1" x14ac:dyDescent="0.25"/>
    <row r="67" spans="1:7" ht="20.399999999999999" x14ac:dyDescent="0.35">
      <c r="A67" s="239" t="s">
        <v>114</v>
      </c>
      <c r="B67" s="239"/>
      <c r="C67" s="239"/>
      <c r="D67" s="239"/>
      <c r="E67" s="239"/>
      <c r="F67" s="239"/>
      <c r="G67" s="239"/>
    </row>
    <row r="68" spans="1:7" x14ac:dyDescent="0.25">
      <c r="A68" s="132"/>
      <c r="B68" s="133"/>
      <c r="C68" s="133"/>
      <c r="D68" s="133"/>
      <c r="E68" s="132"/>
      <c r="F68" s="133"/>
      <c r="G68" s="134"/>
    </row>
    <row r="69" spans="1:7" x14ac:dyDescent="0.25">
      <c r="A69" s="172"/>
      <c r="B69" s="173"/>
      <c r="C69" s="173"/>
      <c r="D69" s="173"/>
      <c r="E69" s="174" t="s">
        <v>110</v>
      </c>
      <c r="F69" s="175" t="s">
        <v>92</v>
      </c>
      <c r="G69" s="176" t="s">
        <v>84</v>
      </c>
    </row>
    <row r="70" spans="1:7" x14ac:dyDescent="0.25">
      <c r="A70" s="139"/>
      <c r="B70" s="140" t="s">
        <v>97</v>
      </c>
      <c r="C70" s="140" t="s">
        <v>103</v>
      </c>
      <c r="D70" s="140" t="s">
        <v>115</v>
      </c>
      <c r="E70" s="139"/>
      <c r="F70" s="140"/>
      <c r="G70" s="141"/>
    </row>
    <row r="71" spans="1:7" x14ac:dyDescent="0.25">
      <c r="A71" s="142"/>
      <c r="B71" s="177"/>
      <c r="C71" s="144"/>
      <c r="D71" s="144"/>
      <c r="E71" s="142"/>
      <c r="F71" s="144"/>
      <c r="G71" s="145"/>
    </row>
    <row r="72" spans="1:7" x14ac:dyDescent="0.25">
      <c r="A72" s="178"/>
      <c r="B72" s="179"/>
      <c r="C72" s="133"/>
      <c r="D72" s="133"/>
      <c r="E72" s="132"/>
      <c r="F72" s="133"/>
      <c r="G72" s="134"/>
    </row>
    <row r="73" spans="1:7" x14ac:dyDescent="0.25">
      <c r="A73" s="139" t="s">
        <v>97</v>
      </c>
      <c r="B73" s="180"/>
      <c r="C73" s="140"/>
      <c r="D73" s="140"/>
      <c r="E73" s="139"/>
      <c r="F73" s="140"/>
      <c r="G73" s="141"/>
    </row>
    <row r="74" spans="1:7" x14ac:dyDescent="0.25">
      <c r="A74" s="142"/>
      <c r="B74" s="144"/>
      <c r="C74" s="181"/>
      <c r="D74" s="144"/>
      <c r="E74" s="142"/>
      <c r="F74" s="144"/>
      <c r="G74" s="145"/>
    </row>
    <row r="75" spans="1:7" x14ac:dyDescent="0.25">
      <c r="A75" s="132"/>
      <c r="B75" s="133"/>
      <c r="C75" s="182"/>
      <c r="D75" s="133"/>
      <c r="E75" s="132"/>
      <c r="F75" s="133"/>
      <c r="G75" s="134"/>
    </row>
    <row r="76" spans="1:7" x14ac:dyDescent="0.25">
      <c r="A76" s="139" t="s">
        <v>103</v>
      </c>
      <c r="B76" s="140"/>
      <c r="C76" s="183"/>
      <c r="D76" s="140"/>
      <c r="E76" s="139"/>
      <c r="F76" s="140"/>
      <c r="G76" s="141"/>
    </row>
    <row r="77" spans="1:7" x14ac:dyDescent="0.25">
      <c r="A77" s="142"/>
      <c r="B77" s="144"/>
      <c r="C77" s="144"/>
      <c r="D77" s="181"/>
      <c r="E77" s="142"/>
      <c r="F77" s="144"/>
      <c r="G77" s="145"/>
    </row>
    <row r="78" spans="1:7" x14ac:dyDescent="0.25">
      <c r="A78" s="132"/>
      <c r="B78" s="133"/>
      <c r="C78" s="133"/>
      <c r="D78" s="182"/>
      <c r="E78" s="132"/>
      <c r="F78" s="133"/>
      <c r="G78" s="134"/>
    </row>
    <row r="79" spans="1:7" x14ac:dyDescent="0.25">
      <c r="A79" s="139" t="s">
        <v>115</v>
      </c>
      <c r="B79" s="140"/>
      <c r="C79" s="140"/>
      <c r="D79" s="183"/>
      <c r="E79" s="139"/>
      <c r="F79" s="140"/>
      <c r="G79" s="141"/>
    </row>
  </sheetData>
  <mergeCells count="5">
    <mergeCell ref="A2:G2"/>
    <mergeCell ref="A18:G18"/>
    <mergeCell ref="A35:G35"/>
    <mergeCell ref="A52:G52"/>
    <mergeCell ref="A67:G67"/>
  </mergeCells>
  <pageMargins left="0.7" right="0.7" top="0.55486111111111103" bottom="0.82013888888888897" header="0.511811023622047" footer="0.511811023622047"/>
  <pageSetup paperSize="9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76"/>
  <sheetViews>
    <sheetView topLeftCell="A31" zoomScale="85" zoomScaleNormal="85" workbookViewId="0">
      <selection activeCell="G63" sqref="G63"/>
    </sheetView>
  </sheetViews>
  <sheetFormatPr defaultColWidth="9.33203125" defaultRowHeight="13.2" x14ac:dyDescent="0.25"/>
  <cols>
    <col min="1" max="8" width="15.44140625" customWidth="1"/>
  </cols>
  <sheetData>
    <row r="1" spans="1:9" x14ac:dyDescent="0.25">
      <c r="A1" s="131"/>
      <c r="B1" s="131"/>
      <c r="C1" s="131"/>
      <c r="D1" s="131"/>
      <c r="E1" s="131"/>
      <c r="F1" s="131"/>
      <c r="G1" s="131"/>
      <c r="H1" s="131"/>
      <c r="I1" s="131"/>
    </row>
    <row r="2" spans="1:9" ht="27" customHeight="1" x14ac:dyDescent="0.35">
      <c r="A2" s="239" t="s">
        <v>116</v>
      </c>
      <c r="B2" s="239"/>
      <c r="C2" s="239"/>
      <c r="D2" s="239"/>
      <c r="E2" s="239"/>
      <c r="F2" s="239"/>
      <c r="G2" s="239"/>
      <c r="H2" s="239"/>
      <c r="I2" s="131"/>
    </row>
    <row r="3" spans="1:9" x14ac:dyDescent="0.25">
      <c r="A3" s="132"/>
      <c r="B3" s="133"/>
      <c r="C3" s="133"/>
      <c r="D3" s="133"/>
      <c r="E3" s="184"/>
      <c r="F3" s="132"/>
      <c r="G3" s="133"/>
      <c r="H3" s="134"/>
      <c r="I3" s="131"/>
    </row>
    <row r="4" spans="1:9" x14ac:dyDescent="0.25">
      <c r="A4" s="135"/>
      <c r="B4" s="133"/>
      <c r="C4" s="133"/>
      <c r="D4" s="133"/>
      <c r="E4" s="184"/>
      <c r="F4" s="136" t="s">
        <v>110</v>
      </c>
      <c r="G4" s="137" t="s">
        <v>92</v>
      </c>
      <c r="H4" s="138" t="s">
        <v>84</v>
      </c>
      <c r="I4" s="131"/>
    </row>
    <row r="5" spans="1:9" x14ac:dyDescent="0.25">
      <c r="A5" s="139"/>
      <c r="B5" s="140" t="s">
        <v>93</v>
      </c>
      <c r="C5" s="140" t="s">
        <v>99</v>
      </c>
      <c r="D5" s="140" t="s">
        <v>105</v>
      </c>
      <c r="E5" s="185" t="s">
        <v>117</v>
      </c>
      <c r="F5" s="139"/>
      <c r="G5" s="140"/>
      <c r="H5" s="141"/>
      <c r="I5" s="131"/>
    </row>
    <row r="6" spans="1:9" x14ac:dyDescent="0.25">
      <c r="A6" s="142"/>
      <c r="B6" s="143"/>
      <c r="C6" s="144"/>
      <c r="D6" s="144"/>
      <c r="E6" s="186"/>
      <c r="F6" s="142"/>
      <c r="G6" s="144"/>
      <c r="H6" s="145"/>
      <c r="I6" s="131"/>
    </row>
    <row r="7" spans="1:9" x14ac:dyDescent="0.25">
      <c r="A7" s="132"/>
      <c r="B7" s="146"/>
      <c r="C7" s="133"/>
      <c r="D7" s="133"/>
      <c r="E7" s="184"/>
      <c r="F7" s="132"/>
      <c r="G7" s="133"/>
      <c r="H7" s="134"/>
      <c r="I7" s="131"/>
    </row>
    <row r="8" spans="1:9" x14ac:dyDescent="0.25">
      <c r="A8" s="139" t="s">
        <v>93</v>
      </c>
      <c r="B8" s="147"/>
      <c r="C8" s="140"/>
      <c r="D8" s="140"/>
      <c r="E8" s="185"/>
      <c r="F8" s="139"/>
      <c r="G8" s="140"/>
      <c r="H8" s="141"/>
      <c r="I8" s="131"/>
    </row>
    <row r="9" spans="1:9" x14ac:dyDescent="0.25">
      <c r="A9" s="142"/>
      <c r="B9" s="144"/>
      <c r="C9" s="148"/>
      <c r="D9" s="144"/>
      <c r="E9" s="186"/>
      <c r="F9" s="142"/>
      <c r="G9" s="144"/>
      <c r="H9" s="145"/>
      <c r="I9" s="131"/>
    </row>
    <row r="10" spans="1:9" x14ac:dyDescent="0.25">
      <c r="A10" s="132"/>
      <c r="B10" s="133"/>
      <c r="C10" s="149"/>
      <c r="D10" s="133"/>
      <c r="E10" s="184"/>
      <c r="F10" s="132"/>
      <c r="G10" s="133"/>
      <c r="H10" s="134"/>
      <c r="I10" s="131"/>
    </row>
    <row r="11" spans="1:9" x14ac:dyDescent="0.25">
      <c r="A11" s="139" t="s">
        <v>99</v>
      </c>
      <c r="B11" s="140"/>
      <c r="C11" s="150"/>
      <c r="D11" s="140"/>
      <c r="E11" s="185"/>
      <c r="F11" s="139"/>
      <c r="G11" s="140"/>
      <c r="H11" s="141"/>
      <c r="I11" s="131"/>
    </row>
    <row r="12" spans="1:9" x14ac:dyDescent="0.25">
      <c r="A12" s="142"/>
      <c r="B12" s="144"/>
      <c r="C12" s="144"/>
      <c r="D12" s="148"/>
      <c r="E12" s="186"/>
      <c r="F12" s="142"/>
      <c r="G12" s="144"/>
      <c r="H12" s="145"/>
      <c r="I12" s="131"/>
    </row>
    <row r="13" spans="1:9" x14ac:dyDescent="0.25">
      <c r="A13" s="132"/>
      <c r="B13" s="133"/>
      <c r="C13" s="133"/>
      <c r="D13" s="149"/>
      <c r="E13" s="184"/>
      <c r="F13" s="132"/>
      <c r="G13" s="133"/>
      <c r="H13" s="134"/>
      <c r="I13" s="131"/>
    </row>
    <row r="14" spans="1:9" x14ac:dyDescent="0.25">
      <c r="A14" s="139" t="s">
        <v>105</v>
      </c>
      <c r="B14" s="140"/>
      <c r="C14" s="140"/>
      <c r="D14" s="150"/>
      <c r="E14" s="185"/>
      <c r="F14" s="139"/>
      <c r="G14" s="140"/>
      <c r="H14" s="141"/>
      <c r="I14" s="151"/>
    </row>
    <row r="15" spans="1:9" x14ac:dyDescent="0.25">
      <c r="A15" s="132"/>
      <c r="B15" s="133"/>
      <c r="C15" s="133"/>
      <c r="D15" s="133"/>
      <c r="E15" s="187"/>
      <c r="F15" s="132"/>
      <c r="G15" s="133"/>
      <c r="H15" s="134"/>
      <c r="I15" s="131"/>
    </row>
    <row r="16" spans="1:9" x14ac:dyDescent="0.25">
      <c r="A16" s="132"/>
      <c r="B16" s="133"/>
      <c r="C16" s="133"/>
      <c r="D16" s="133"/>
      <c r="E16" s="187"/>
      <c r="F16" s="132"/>
      <c r="G16" s="133"/>
      <c r="H16" s="134"/>
      <c r="I16" s="131"/>
    </row>
    <row r="17" spans="1:9" x14ac:dyDescent="0.25">
      <c r="A17" s="188" t="s">
        <v>117</v>
      </c>
      <c r="B17" s="189"/>
      <c r="C17" s="189"/>
      <c r="D17" s="189"/>
      <c r="E17" s="190"/>
      <c r="F17" s="188"/>
      <c r="G17" s="189"/>
      <c r="H17" s="191"/>
      <c r="I17" s="151"/>
    </row>
    <row r="18" spans="1:9" x14ac:dyDescent="0.25">
      <c r="A18" s="131"/>
      <c r="B18" s="131"/>
      <c r="C18" s="131"/>
      <c r="D18" s="131"/>
      <c r="E18" s="131"/>
      <c r="F18" s="131"/>
      <c r="G18" s="131"/>
      <c r="H18" s="131"/>
      <c r="I18" s="131"/>
    </row>
    <row r="19" spans="1:9" x14ac:dyDescent="0.25">
      <c r="A19" s="131"/>
      <c r="B19" s="131"/>
      <c r="C19" s="131"/>
      <c r="D19" s="131"/>
      <c r="E19" s="131"/>
      <c r="F19" s="131"/>
      <c r="G19" s="131"/>
      <c r="H19" s="131"/>
      <c r="I19" s="131"/>
    </row>
    <row r="20" spans="1:9" x14ac:dyDescent="0.25">
      <c r="A20" s="131"/>
      <c r="B20" s="131"/>
      <c r="C20" s="131"/>
      <c r="D20" s="131"/>
      <c r="E20" s="131"/>
      <c r="F20" s="131"/>
      <c r="G20" s="131"/>
      <c r="H20" s="131"/>
      <c r="I20" s="131"/>
    </row>
    <row r="21" spans="1:9" ht="27" customHeight="1" x14ac:dyDescent="0.35">
      <c r="A21" s="239" t="s">
        <v>118</v>
      </c>
      <c r="B21" s="239"/>
      <c r="C21" s="239"/>
      <c r="D21" s="239"/>
      <c r="E21" s="239"/>
      <c r="F21" s="239"/>
      <c r="G21" s="239"/>
      <c r="H21" s="239"/>
      <c r="I21" s="131"/>
    </row>
    <row r="22" spans="1:9" x14ac:dyDescent="0.25">
      <c r="A22" s="132"/>
      <c r="B22" s="133"/>
      <c r="C22" s="133"/>
      <c r="D22" s="133"/>
      <c r="E22" s="184"/>
      <c r="F22" s="132"/>
      <c r="G22" s="133"/>
      <c r="H22" s="134"/>
      <c r="I22" s="131"/>
    </row>
    <row r="23" spans="1:9" x14ac:dyDescent="0.25">
      <c r="A23" s="152"/>
      <c r="B23" s="133"/>
      <c r="C23" s="133"/>
      <c r="D23" s="133"/>
      <c r="E23" s="184"/>
      <c r="F23" s="153" t="s">
        <v>110</v>
      </c>
      <c r="G23" s="154" t="s">
        <v>92</v>
      </c>
      <c r="H23" s="155" t="s">
        <v>84</v>
      </c>
      <c r="I23" s="131"/>
    </row>
    <row r="24" spans="1:9" x14ac:dyDescent="0.25">
      <c r="A24" s="139"/>
      <c r="B24" s="140" t="s">
        <v>94</v>
      </c>
      <c r="C24" s="140" t="s">
        <v>100</v>
      </c>
      <c r="D24" s="140" t="s">
        <v>106</v>
      </c>
      <c r="E24" s="185" t="s">
        <v>119</v>
      </c>
      <c r="F24" s="139"/>
      <c r="G24" s="140"/>
      <c r="H24" s="141"/>
      <c r="I24" s="131"/>
    </row>
    <row r="25" spans="1:9" x14ac:dyDescent="0.25">
      <c r="A25" s="142"/>
      <c r="B25" s="156"/>
      <c r="C25" s="144"/>
      <c r="D25" s="144"/>
      <c r="E25" s="186"/>
      <c r="F25" s="142"/>
      <c r="G25" s="144"/>
      <c r="H25" s="145"/>
      <c r="I25" s="131"/>
    </row>
    <row r="26" spans="1:9" x14ac:dyDescent="0.25">
      <c r="A26" s="132"/>
      <c r="B26" s="157"/>
      <c r="C26" s="133"/>
      <c r="D26" s="133"/>
      <c r="E26" s="184"/>
      <c r="F26" s="132"/>
      <c r="G26" s="133"/>
      <c r="H26" s="134"/>
      <c r="I26" s="131"/>
    </row>
    <row r="27" spans="1:9" x14ac:dyDescent="0.25">
      <c r="A27" s="139" t="s">
        <v>94</v>
      </c>
      <c r="B27" s="158"/>
      <c r="C27" s="140"/>
      <c r="D27" s="140"/>
      <c r="E27" s="185"/>
      <c r="F27" s="139"/>
      <c r="G27" s="140"/>
      <c r="H27" s="141"/>
      <c r="I27" s="131"/>
    </row>
    <row r="28" spans="1:9" x14ac:dyDescent="0.25">
      <c r="A28" s="142"/>
      <c r="B28" s="144"/>
      <c r="C28" s="159"/>
      <c r="D28" s="144"/>
      <c r="E28" s="186"/>
      <c r="F28" s="142"/>
      <c r="G28" s="144"/>
      <c r="H28" s="145"/>
      <c r="I28" s="131"/>
    </row>
    <row r="29" spans="1:9" x14ac:dyDescent="0.25">
      <c r="A29" s="132"/>
      <c r="B29" s="133"/>
      <c r="C29" s="160"/>
      <c r="D29" s="133"/>
      <c r="E29" s="184"/>
      <c r="F29" s="132"/>
      <c r="G29" s="133"/>
      <c r="H29" s="134"/>
      <c r="I29" s="131"/>
    </row>
    <row r="30" spans="1:9" x14ac:dyDescent="0.25">
      <c r="A30" s="139" t="s">
        <v>100</v>
      </c>
      <c r="B30" s="140"/>
      <c r="C30" s="161"/>
      <c r="D30" s="140"/>
      <c r="E30" s="185"/>
      <c r="F30" s="139"/>
      <c r="G30" s="140"/>
      <c r="H30" s="141"/>
      <c r="I30" s="131"/>
    </row>
    <row r="31" spans="1:9" x14ac:dyDescent="0.25">
      <c r="A31" s="142"/>
      <c r="B31" s="144"/>
      <c r="C31" s="144"/>
      <c r="D31" s="159"/>
      <c r="E31" s="186"/>
      <c r="F31" s="142"/>
      <c r="G31" s="144"/>
      <c r="H31" s="145"/>
      <c r="I31" s="131"/>
    </row>
    <row r="32" spans="1:9" x14ac:dyDescent="0.25">
      <c r="A32" s="132"/>
      <c r="B32" s="133"/>
      <c r="C32" s="133"/>
      <c r="D32" s="160"/>
      <c r="E32" s="184"/>
      <c r="F32" s="132"/>
      <c r="G32" s="133"/>
      <c r="H32" s="134"/>
      <c r="I32" s="131"/>
    </row>
    <row r="33" spans="1:9" x14ac:dyDescent="0.25">
      <c r="A33" s="139" t="s">
        <v>106</v>
      </c>
      <c r="B33" s="140"/>
      <c r="C33" s="140"/>
      <c r="D33" s="161"/>
      <c r="E33" s="185"/>
      <c r="F33" s="139"/>
      <c r="G33" s="140"/>
      <c r="H33" s="141"/>
      <c r="I33" s="131"/>
    </row>
    <row r="34" spans="1:9" x14ac:dyDescent="0.25">
      <c r="A34" s="132"/>
      <c r="B34" s="133"/>
      <c r="C34" s="133"/>
      <c r="D34" s="133"/>
      <c r="E34" s="192"/>
      <c r="F34" s="132"/>
      <c r="G34" s="133"/>
      <c r="H34" s="134"/>
      <c r="I34" s="131"/>
    </row>
    <row r="35" spans="1:9" x14ac:dyDescent="0.25">
      <c r="A35" s="132"/>
      <c r="B35" s="133"/>
      <c r="C35" s="133"/>
      <c r="D35" s="133"/>
      <c r="E35" s="192"/>
      <c r="F35" s="132"/>
      <c r="G35" s="133"/>
      <c r="H35" s="134"/>
      <c r="I35" s="131"/>
    </row>
    <row r="36" spans="1:9" x14ac:dyDescent="0.25">
      <c r="A36" s="188" t="s">
        <v>119</v>
      </c>
      <c r="B36" s="189"/>
      <c r="C36" s="189"/>
      <c r="D36" s="189"/>
      <c r="E36" s="193"/>
      <c r="F36" s="188"/>
      <c r="G36" s="189"/>
      <c r="H36" s="191"/>
      <c r="I36" s="131"/>
    </row>
    <row r="37" spans="1:9" x14ac:dyDescent="0.25">
      <c r="A37" s="131"/>
      <c r="B37" s="131"/>
      <c r="C37" s="131"/>
      <c r="D37" s="131"/>
      <c r="E37" s="131"/>
      <c r="F37" s="131"/>
      <c r="G37" s="131"/>
      <c r="H37" s="131"/>
      <c r="I37" s="131"/>
    </row>
    <row r="38" spans="1:9" x14ac:dyDescent="0.25">
      <c r="A38" s="131"/>
      <c r="B38" s="131"/>
      <c r="C38" s="131"/>
      <c r="D38" s="131"/>
      <c r="E38" s="131"/>
      <c r="F38" s="131"/>
      <c r="G38" s="131"/>
      <c r="H38" s="131"/>
      <c r="I38" s="131"/>
    </row>
    <row r="39" spans="1:9" x14ac:dyDescent="0.25">
      <c r="A39" s="131"/>
      <c r="B39" s="131"/>
      <c r="C39" s="131"/>
      <c r="D39" s="131"/>
      <c r="E39" s="131"/>
      <c r="F39" s="131"/>
      <c r="G39" s="131"/>
      <c r="H39" s="131"/>
      <c r="I39" s="131"/>
    </row>
    <row r="40" spans="1:9" ht="15" customHeight="1" x14ac:dyDescent="0.25">
      <c r="A40" s="131"/>
      <c r="B40" s="131"/>
      <c r="C40" s="131"/>
      <c r="D40" s="131"/>
      <c r="E40" s="131"/>
      <c r="F40" s="131"/>
      <c r="G40" s="131"/>
      <c r="H40" s="131"/>
      <c r="I40" s="131"/>
    </row>
    <row r="41" spans="1:9" ht="27" customHeight="1" x14ac:dyDescent="0.35">
      <c r="A41" s="239" t="s">
        <v>120</v>
      </c>
      <c r="B41" s="239"/>
      <c r="C41" s="239"/>
      <c r="D41" s="239"/>
      <c r="E41" s="239"/>
      <c r="F41" s="239"/>
      <c r="G41" s="239"/>
      <c r="H41" s="239"/>
      <c r="I41" s="131"/>
    </row>
    <row r="42" spans="1:9" x14ac:dyDescent="0.25">
      <c r="A42" s="132"/>
      <c r="B42" s="133"/>
      <c r="C42" s="133"/>
      <c r="D42" s="133"/>
      <c r="E42" s="184"/>
      <c r="F42" s="132"/>
      <c r="G42" s="133"/>
      <c r="H42" s="134"/>
      <c r="I42" s="131"/>
    </row>
    <row r="43" spans="1:9" x14ac:dyDescent="0.25">
      <c r="A43" s="162"/>
      <c r="B43" s="133"/>
      <c r="C43" s="133"/>
      <c r="D43" s="133"/>
      <c r="E43" s="184"/>
      <c r="F43" s="163" t="s">
        <v>110</v>
      </c>
      <c r="G43" s="164" t="s">
        <v>92</v>
      </c>
      <c r="H43" s="165" t="s">
        <v>84</v>
      </c>
      <c r="I43" s="131"/>
    </row>
    <row r="44" spans="1:9" x14ac:dyDescent="0.25">
      <c r="A44" s="139"/>
      <c r="B44" s="140" t="s">
        <v>95</v>
      </c>
      <c r="C44" s="140" t="s">
        <v>101</v>
      </c>
      <c r="D44" s="140" t="s">
        <v>107</v>
      </c>
      <c r="E44" s="185" t="s">
        <v>121</v>
      </c>
      <c r="F44" s="139"/>
      <c r="G44" s="140"/>
      <c r="H44" s="141"/>
      <c r="I44" s="131"/>
    </row>
    <row r="45" spans="1:9" x14ac:dyDescent="0.25">
      <c r="A45" s="142"/>
      <c r="B45" s="166"/>
      <c r="C45" s="144"/>
      <c r="D45" s="144"/>
      <c r="E45" s="186"/>
      <c r="F45" s="142"/>
      <c r="G45" s="144"/>
      <c r="H45" s="145"/>
      <c r="I45" s="131"/>
    </row>
    <row r="46" spans="1:9" x14ac:dyDescent="0.25">
      <c r="A46" s="132"/>
      <c r="B46" s="167"/>
      <c r="C46" s="133"/>
      <c r="D46" s="133"/>
      <c r="E46" s="184"/>
      <c r="F46" s="132"/>
      <c r="G46" s="133"/>
      <c r="H46" s="134"/>
      <c r="I46" s="131"/>
    </row>
    <row r="47" spans="1:9" x14ac:dyDescent="0.25">
      <c r="A47" s="139" t="s">
        <v>95</v>
      </c>
      <c r="B47" s="168"/>
      <c r="C47" s="140"/>
      <c r="D47" s="140"/>
      <c r="E47" s="185"/>
      <c r="F47" s="139"/>
      <c r="G47" s="140"/>
      <c r="H47" s="141"/>
      <c r="I47" s="131"/>
    </row>
    <row r="48" spans="1:9" x14ac:dyDescent="0.25">
      <c r="A48" s="142"/>
      <c r="B48" s="144"/>
      <c r="C48" s="169"/>
      <c r="D48" s="144"/>
      <c r="E48" s="186"/>
      <c r="F48" s="142"/>
      <c r="G48" s="144"/>
      <c r="H48" s="145"/>
      <c r="I48" s="131"/>
    </row>
    <row r="49" spans="1:9" x14ac:dyDescent="0.25">
      <c r="A49" s="132"/>
      <c r="B49" s="133"/>
      <c r="C49" s="170"/>
      <c r="D49" s="133"/>
      <c r="E49" s="184"/>
      <c r="F49" s="132"/>
      <c r="G49" s="133"/>
      <c r="H49" s="134"/>
      <c r="I49" s="131"/>
    </row>
    <row r="50" spans="1:9" x14ac:dyDescent="0.25">
      <c r="A50" s="139" t="s">
        <v>101</v>
      </c>
      <c r="B50" s="140"/>
      <c r="C50" s="171"/>
      <c r="D50" s="140"/>
      <c r="E50" s="185"/>
      <c r="F50" s="139"/>
      <c r="G50" s="140"/>
      <c r="H50" s="141"/>
      <c r="I50" s="131"/>
    </row>
    <row r="51" spans="1:9" x14ac:dyDescent="0.25">
      <c r="A51" s="142"/>
      <c r="B51" s="144"/>
      <c r="C51" s="144"/>
      <c r="D51" s="169"/>
      <c r="E51" s="186"/>
      <c r="F51" s="142"/>
      <c r="G51" s="144"/>
      <c r="H51" s="145"/>
      <c r="I51" s="131"/>
    </row>
    <row r="52" spans="1:9" x14ac:dyDescent="0.25">
      <c r="A52" s="132"/>
      <c r="B52" s="133"/>
      <c r="C52" s="133"/>
      <c r="D52" s="170"/>
      <c r="E52" s="184"/>
      <c r="F52" s="132"/>
      <c r="G52" s="133"/>
      <c r="H52" s="134"/>
      <c r="I52" s="131"/>
    </row>
    <row r="53" spans="1:9" x14ac:dyDescent="0.25">
      <c r="A53" s="139" t="s">
        <v>107</v>
      </c>
      <c r="B53" s="140"/>
      <c r="C53" s="140"/>
      <c r="D53" s="171"/>
      <c r="E53" s="185"/>
      <c r="F53" s="139"/>
      <c r="G53" s="140"/>
      <c r="H53" s="141"/>
      <c r="I53" s="131"/>
    </row>
    <row r="54" spans="1:9" x14ac:dyDescent="0.25">
      <c r="A54" s="132"/>
      <c r="B54" s="133"/>
      <c r="C54" s="133"/>
      <c r="D54" s="133"/>
      <c r="E54" s="194"/>
      <c r="F54" s="132"/>
      <c r="G54" s="133"/>
      <c r="H54" s="134"/>
      <c r="I54" s="131"/>
    </row>
    <row r="55" spans="1:9" x14ac:dyDescent="0.25">
      <c r="A55" s="132"/>
      <c r="B55" s="133"/>
      <c r="C55" s="133"/>
      <c r="D55" s="133"/>
      <c r="E55" s="194"/>
      <c r="F55" s="132"/>
      <c r="G55" s="133"/>
      <c r="H55" s="134"/>
      <c r="I55" s="131"/>
    </row>
    <row r="56" spans="1:9" x14ac:dyDescent="0.25">
      <c r="A56" s="188" t="s">
        <v>121</v>
      </c>
      <c r="B56" s="189"/>
      <c r="C56" s="189"/>
      <c r="D56" s="189"/>
      <c r="E56" s="195"/>
      <c r="F56" s="188"/>
      <c r="G56" s="189"/>
      <c r="H56" s="191"/>
      <c r="I56" s="131"/>
    </row>
    <row r="57" spans="1:9" x14ac:dyDescent="0.25">
      <c r="A57" s="131"/>
      <c r="B57" s="131"/>
      <c r="C57" s="131"/>
      <c r="D57" s="131"/>
      <c r="E57" s="131"/>
      <c r="F57" s="131"/>
      <c r="G57" s="131"/>
      <c r="H57" s="131"/>
      <c r="I57" s="131"/>
    </row>
    <row r="58" spans="1:9" x14ac:dyDescent="0.25">
      <c r="A58" s="131"/>
      <c r="B58" s="131"/>
      <c r="C58" s="131"/>
      <c r="D58" s="131"/>
      <c r="E58" s="131"/>
      <c r="F58" s="131"/>
      <c r="G58" s="131"/>
      <c r="H58" s="131"/>
      <c r="I58" s="131"/>
    </row>
    <row r="59" spans="1:9" x14ac:dyDescent="0.25">
      <c r="A59" s="131"/>
      <c r="B59" s="131"/>
      <c r="C59" s="131"/>
      <c r="D59" s="131"/>
      <c r="E59" s="131"/>
      <c r="F59" s="131"/>
      <c r="G59" s="131"/>
      <c r="H59" s="131"/>
      <c r="I59" s="131"/>
    </row>
    <row r="60" spans="1:9" x14ac:dyDescent="0.25">
      <c r="A60" s="131"/>
      <c r="B60" s="131"/>
      <c r="C60" s="131"/>
      <c r="D60" s="131"/>
      <c r="E60" s="131"/>
      <c r="F60" s="131"/>
      <c r="G60" s="131"/>
      <c r="H60" s="131"/>
      <c r="I60" s="131"/>
    </row>
    <row r="61" spans="1:9" ht="27" customHeight="1" x14ac:dyDescent="0.35">
      <c r="A61" s="239" t="s">
        <v>122</v>
      </c>
      <c r="B61" s="239"/>
      <c r="C61" s="239"/>
      <c r="D61" s="239"/>
      <c r="E61" s="239"/>
      <c r="F61" s="239"/>
      <c r="G61" s="239"/>
      <c r="H61" s="239"/>
    </row>
    <row r="62" spans="1:9" x14ac:dyDescent="0.25">
      <c r="A62" s="132"/>
      <c r="B62" s="133"/>
      <c r="C62" s="133"/>
      <c r="D62" s="133"/>
      <c r="E62" s="184"/>
      <c r="F62" s="132"/>
      <c r="G62" s="133"/>
      <c r="H62" s="134"/>
    </row>
    <row r="63" spans="1:9" x14ac:dyDescent="0.25">
      <c r="A63" s="172"/>
      <c r="B63" s="173"/>
      <c r="C63" s="173"/>
      <c r="D63" s="173"/>
      <c r="E63" s="196"/>
      <c r="F63" s="174" t="s">
        <v>110</v>
      </c>
      <c r="G63" s="175" t="s">
        <v>92</v>
      </c>
      <c r="H63" s="176" t="s">
        <v>84</v>
      </c>
    </row>
    <row r="64" spans="1:9" x14ac:dyDescent="0.25">
      <c r="A64" s="139"/>
      <c r="B64" s="140" t="s">
        <v>96</v>
      </c>
      <c r="C64" s="140" t="s">
        <v>102</v>
      </c>
      <c r="D64" s="140" t="s">
        <v>108</v>
      </c>
      <c r="E64" s="185" t="s">
        <v>123</v>
      </c>
      <c r="F64" s="139"/>
      <c r="G64" s="140"/>
      <c r="H64" s="141"/>
    </row>
    <row r="65" spans="1:8" x14ac:dyDescent="0.25">
      <c r="A65" s="142"/>
      <c r="B65" s="177"/>
      <c r="C65" s="144"/>
      <c r="D65" s="144"/>
      <c r="E65" s="186"/>
      <c r="F65" s="142"/>
      <c r="G65" s="144"/>
      <c r="H65" s="145"/>
    </row>
    <row r="66" spans="1:8" x14ac:dyDescent="0.25">
      <c r="A66" s="178"/>
      <c r="B66" s="179"/>
      <c r="C66" s="133"/>
      <c r="D66" s="133"/>
      <c r="E66" s="184"/>
      <c r="F66" s="132"/>
      <c r="G66" s="133"/>
      <c r="H66" s="134"/>
    </row>
    <row r="67" spans="1:8" x14ac:dyDescent="0.25">
      <c r="A67" s="139" t="s">
        <v>96</v>
      </c>
      <c r="B67" s="180"/>
      <c r="C67" s="140"/>
      <c r="D67" s="140"/>
      <c r="E67" s="185"/>
      <c r="F67" s="139"/>
      <c r="G67" s="140"/>
      <c r="H67" s="141"/>
    </row>
    <row r="68" spans="1:8" x14ac:dyDescent="0.25">
      <c r="A68" s="142"/>
      <c r="B68" s="144"/>
      <c r="C68" s="181"/>
      <c r="D68" s="144"/>
      <c r="E68" s="186"/>
      <c r="F68" s="142"/>
      <c r="G68" s="144"/>
      <c r="H68" s="145"/>
    </row>
    <row r="69" spans="1:8" x14ac:dyDescent="0.25">
      <c r="A69" s="132"/>
      <c r="B69" s="133"/>
      <c r="C69" s="182"/>
      <c r="D69" s="133"/>
      <c r="E69" s="184"/>
      <c r="F69" s="132"/>
      <c r="G69" s="133"/>
      <c r="H69" s="134"/>
    </row>
    <row r="70" spans="1:8" x14ac:dyDescent="0.25">
      <c r="A70" s="139" t="s">
        <v>102</v>
      </c>
      <c r="B70" s="140"/>
      <c r="C70" s="183"/>
      <c r="D70" s="140"/>
      <c r="E70" s="185"/>
      <c r="F70" s="139"/>
      <c r="G70" s="140"/>
      <c r="H70" s="141"/>
    </row>
    <row r="71" spans="1:8" x14ac:dyDescent="0.25">
      <c r="A71" s="142"/>
      <c r="B71" s="144"/>
      <c r="C71" s="144"/>
      <c r="D71" s="181"/>
      <c r="E71" s="145"/>
      <c r="F71" s="142"/>
      <c r="G71" s="144"/>
      <c r="H71" s="145"/>
    </row>
    <row r="72" spans="1:8" x14ac:dyDescent="0.25">
      <c r="A72" s="132"/>
      <c r="B72" s="133"/>
      <c r="C72" s="133"/>
      <c r="D72" s="182"/>
      <c r="E72" s="134"/>
      <c r="F72" s="132"/>
      <c r="G72" s="133"/>
      <c r="H72" s="134"/>
    </row>
    <row r="73" spans="1:8" x14ac:dyDescent="0.25">
      <c r="A73" s="139" t="s">
        <v>108</v>
      </c>
      <c r="B73" s="140"/>
      <c r="C73" s="140"/>
      <c r="D73" s="183"/>
      <c r="E73" s="141"/>
      <c r="F73" s="139"/>
      <c r="G73" s="140"/>
      <c r="H73" s="141"/>
    </row>
    <row r="74" spans="1:8" x14ac:dyDescent="0.25">
      <c r="A74" s="132"/>
      <c r="B74" s="133"/>
      <c r="C74" s="133"/>
      <c r="D74" s="133"/>
      <c r="E74" s="197"/>
      <c r="F74" s="132"/>
      <c r="G74" s="133"/>
      <c r="H74" s="134"/>
    </row>
    <row r="75" spans="1:8" x14ac:dyDescent="0.25">
      <c r="A75" s="132"/>
      <c r="B75" s="133"/>
      <c r="C75" s="133"/>
      <c r="D75" s="133"/>
      <c r="E75" s="197"/>
      <c r="F75" s="132"/>
      <c r="G75" s="133"/>
      <c r="H75" s="134"/>
    </row>
    <row r="76" spans="1:8" x14ac:dyDescent="0.25">
      <c r="A76" s="188" t="s">
        <v>123</v>
      </c>
      <c r="B76" s="189"/>
      <c r="C76" s="189"/>
      <c r="D76" s="189"/>
      <c r="E76" s="198"/>
      <c r="F76" s="188"/>
      <c r="G76" s="189"/>
      <c r="H76" s="191"/>
    </row>
  </sheetData>
  <mergeCells count="4">
    <mergeCell ref="A2:H2"/>
    <mergeCell ref="A21:H21"/>
    <mergeCell ref="A41:H41"/>
    <mergeCell ref="A61:H61"/>
  </mergeCells>
  <pageMargins left="0.16250000000000001" right="9.9305555555555605E-2" top="0.125694444444444" bottom="6.4583333333333298E-2" header="0.511811023622047" footer="0.511811023622047"/>
  <pageSetup paperSize="9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85"/>
  <sheetViews>
    <sheetView zoomScale="85" zoomScaleNormal="85" workbookViewId="0">
      <selection sqref="A1:J1"/>
    </sheetView>
  </sheetViews>
  <sheetFormatPr defaultColWidth="9.33203125" defaultRowHeight="13.2" x14ac:dyDescent="0.25"/>
  <cols>
    <col min="1" max="1" width="11" customWidth="1"/>
    <col min="2" max="2" width="4.88671875" customWidth="1"/>
    <col min="3" max="7" width="13.5546875" style="3" customWidth="1"/>
    <col min="8" max="8" width="10.109375" customWidth="1"/>
    <col min="9" max="9" width="12.44140625" customWidth="1"/>
    <col min="10" max="10" width="9.88671875" customWidth="1"/>
  </cols>
  <sheetData>
    <row r="1" spans="1:10" ht="38.25" customHeight="1" x14ac:dyDescent="0.25">
      <c r="A1" s="236"/>
      <c r="B1" s="236"/>
      <c r="C1" s="236"/>
      <c r="D1" s="236"/>
      <c r="E1" s="236"/>
      <c r="F1" s="236"/>
      <c r="G1" s="236"/>
      <c r="H1" s="236"/>
      <c r="I1" s="236"/>
      <c r="J1" s="236"/>
    </row>
    <row r="2" spans="1:10" x14ac:dyDescent="0.25">
      <c r="A2" s="237" t="s">
        <v>90</v>
      </c>
      <c r="B2" s="237"/>
      <c r="C2" s="53"/>
      <c r="D2" s="53"/>
      <c r="E2" s="53"/>
      <c r="F2" s="53"/>
      <c r="G2" s="53"/>
      <c r="H2" s="54"/>
      <c r="I2" s="55"/>
      <c r="J2" s="56"/>
    </row>
    <row r="3" spans="1:10" x14ac:dyDescent="0.25">
      <c r="A3" s="237"/>
      <c r="B3" s="237"/>
      <c r="C3" s="57"/>
      <c r="D3" s="57"/>
      <c r="E3" s="57"/>
      <c r="F3" s="57"/>
      <c r="G3" s="57"/>
      <c r="H3" s="58" t="s">
        <v>91</v>
      </c>
      <c r="I3" s="59" t="s">
        <v>92</v>
      </c>
      <c r="J3" s="60" t="s">
        <v>84</v>
      </c>
    </row>
    <row r="4" spans="1:10" x14ac:dyDescent="0.25">
      <c r="A4" s="237"/>
      <c r="B4" s="237"/>
      <c r="C4" s="199" t="s">
        <v>93</v>
      </c>
      <c r="D4" s="199" t="s">
        <v>94</v>
      </c>
      <c r="E4" s="199" t="s">
        <v>95</v>
      </c>
      <c r="F4" s="199" t="s">
        <v>96</v>
      </c>
      <c r="G4" s="199" t="s">
        <v>97</v>
      </c>
      <c r="H4" s="62"/>
      <c r="I4" s="63"/>
      <c r="J4" s="64"/>
    </row>
    <row r="5" spans="1:10" x14ac:dyDescent="0.25">
      <c r="A5" s="65"/>
      <c r="B5" s="66"/>
      <c r="C5" s="67"/>
      <c r="D5" s="68"/>
      <c r="E5" s="68"/>
      <c r="F5" s="68"/>
      <c r="G5" s="68"/>
      <c r="H5" s="69"/>
      <c r="I5" s="68"/>
      <c r="J5" s="70"/>
    </row>
    <row r="6" spans="1:10" x14ac:dyDescent="0.25">
      <c r="A6" s="71"/>
      <c r="B6" s="72"/>
      <c r="C6" s="73"/>
      <c r="D6" s="74"/>
      <c r="E6" s="74"/>
      <c r="F6" s="74"/>
      <c r="G6" s="74"/>
      <c r="H6" s="75"/>
      <c r="I6" s="76"/>
      <c r="J6" s="77"/>
    </row>
    <row r="7" spans="1:10" x14ac:dyDescent="0.25">
      <c r="A7" s="200" t="s">
        <v>93</v>
      </c>
      <c r="B7" s="79"/>
      <c r="C7" s="80"/>
      <c r="D7" s="81"/>
      <c r="E7" s="81"/>
      <c r="F7" s="81"/>
      <c r="G7" s="81"/>
      <c r="H7" s="82"/>
      <c r="I7" s="81"/>
      <c r="J7" s="83"/>
    </row>
    <row r="8" spans="1:10" x14ac:dyDescent="0.25">
      <c r="A8" s="65"/>
      <c r="B8" s="66"/>
      <c r="C8" s="68"/>
      <c r="D8" s="67"/>
      <c r="E8" s="68"/>
      <c r="F8" s="68"/>
      <c r="G8" s="68"/>
      <c r="H8" s="69"/>
      <c r="I8" s="68"/>
      <c r="J8" s="70"/>
    </row>
    <row r="9" spans="1:10" x14ac:dyDescent="0.25">
      <c r="A9" s="71"/>
      <c r="B9" s="72"/>
      <c r="C9" s="74"/>
      <c r="D9" s="73"/>
      <c r="E9" s="74"/>
      <c r="F9" s="74"/>
      <c r="G9" s="74"/>
      <c r="H9" s="75"/>
      <c r="I9" s="76"/>
      <c r="J9" s="77"/>
    </row>
    <row r="10" spans="1:10" x14ac:dyDescent="0.25">
      <c r="A10" s="200" t="s">
        <v>94</v>
      </c>
      <c r="B10" s="79"/>
      <c r="C10" s="81"/>
      <c r="D10" s="80"/>
      <c r="E10" s="81"/>
      <c r="F10" s="81"/>
      <c r="G10" s="81"/>
      <c r="H10" s="82"/>
      <c r="I10" s="81"/>
      <c r="J10" s="83"/>
    </row>
    <row r="11" spans="1:10" x14ac:dyDescent="0.25">
      <c r="A11" s="65"/>
      <c r="B11" s="66"/>
      <c r="C11" s="68"/>
      <c r="D11" s="68"/>
      <c r="E11" s="67"/>
      <c r="F11" s="68"/>
      <c r="G11" s="68"/>
      <c r="H11" s="69"/>
      <c r="I11" s="68"/>
      <c r="J11" s="70"/>
    </row>
    <row r="12" spans="1:10" x14ac:dyDescent="0.25">
      <c r="A12" s="71"/>
      <c r="B12" s="72"/>
      <c r="C12" s="74"/>
      <c r="D12" s="74"/>
      <c r="E12" s="73"/>
      <c r="F12" s="76"/>
      <c r="G12" s="74"/>
      <c r="H12" s="75"/>
      <c r="I12" s="76"/>
      <c r="J12" s="77"/>
    </row>
    <row r="13" spans="1:10" x14ac:dyDescent="0.25">
      <c r="A13" s="200" t="s">
        <v>95</v>
      </c>
      <c r="B13" s="79"/>
      <c r="C13" s="81"/>
      <c r="D13" s="81"/>
      <c r="E13" s="80"/>
      <c r="F13" s="81"/>
      <c r="G13" s="81"/>
      <c r="H13" s="82"/>
      <c r="I13" s="81"/>
      <c r="J13" s="83"/>
    </row>
    <row r="14" spans="1:10" x14ac:dyDescent="0.25">
      <c r="A14" s="65"/>
      <c r="B14" s="66"/>
      <c r="C14" s="68"/>
      <c r="D14" s="68"/>
      <c r="E14" s="68"/>
      <c r="F14" s="67"/>
      <c r="G14" s="68"/>
      <c r="H14" s="69"/>
      <c r="I14" s="68"/>
      <c r="J14" s="70"/>
    </row>
    <row r="15" spans="1:10" x14ac:dyDescent="0.25">
      <c r="A15" s="71"/>
      <c r="B15" s="72"/>
      <c r="C15" s="74"/>
      <c r="D15" s="74"/>
      <c r="E15" s="74"/>
      <c r="F15" s="73"/>
      <c r="G15" s="76"/>
      <c r="H15" s="75"/>
      <c r="I15" s="76"/>
      <c r="J15" s="77"/>
    </row>
    <row r="16" spans="1:10" x14ac:dyDescent="0.25">
      <c r="A16" s="200" t="s">
        <v>96</v>
      </c>
      <c r="B16" s="79"/>
      <c r="C16" s="81"/>
      <c r="D16" s="81"/>
      <c r="E16" s="81"/>
      <c r="F16" s="80"/>
      <c r="G16" s="81"/>
      <c r="H16" s="82"/>
      <c r="I16" s="81"/>
      <c r="J16" s="83"/>
    </row>
    <row r="17" spans="1:10" x14ac:dyDescent="0.25">
      <c r="A17" s="65"/>
      <c r="B17" s="85"/>
      <c r="C17" s="68"/>
      <c r="D17" s="86"/>
      <c r="E17" s="68"/>
      <c r="F17" s="86"/>
      <c r="G17" s="67"/>
      <c r="H17" s="69"/>
      <c r="I17" s="68"/>
      <c r="J17" s="70"/>
    </row>
    <row r="18" spans="1:10" x14ac:dyDescent="0.25">
      <c r="A18" s="71"/>
      <c r="B18" s="87"/>
      <c r="C18" s="76"/>
      <c r="D18" s="88"/>
      <c r="E18" s="76"/>
      <c r="F18" s="88"/>
      <c r="G18" s="73"/>
      <c r="H18" s="75"/>
      <c r="I18" s="76"/>
      <c r="J18" s="77"/>
    </row>
    <row r="19" spans="1:10" x14ac:dyDescent="0.25">
      <c r="A19" s="200" t="s">
        <v>97</v>
      </c>
      <c r="B19" s="90"/>
      <c r="C19" s="81"/>
      <c r="D19" s="91"/>
      <c r="E19" s="81"/>
      <c r="F19" s="91"/>
      <c r="G19" s="80"/>
      <c r="H19" s="82"/>
      <c r="I19" s="81"/>
      <c r="J19" s="83"/>
    </row>
    <row r="21" spans="1:10" ht="7.5" customHeight="1" x14ac:dyDescent="0.25"/>
    <row r="22" spans="1:10" ht="7.5" customHeight="1" x14ac:dyDescent="0.25"/>
    <row r="23" spans="1:10" ht="39" customHeight="1" x14ac:dyDescent="0.25">
      <c r="A23" s="238"/>
      <c r="B23" s="238"/>
      <c r="C23" s="238"/>
      <c r="D23" s="238"/>
      <c r="E23" s="238"/>
      <c r="F23" s="238"/>
      <c r="G23" s="238"/>
      <c r="H23" s="238"/>
      <c r="I23" s="238"/>
      <c r="J23" s="238"/>
    </row>
    <row r="24" spans="1:10" x14ac:dyDescent="0.25">
      <c r="A24" s="235" t="s">
        <v>98</v>
      </c>
      <c r="B24" s="235"/>
      <c r="C24" s="92"/>
      <c r="D24" s="92"/>
      <c r="E24" s="92"/>
      <c r="F24" s="92"/>
      <c r="G24" s="92"/>
      <c r="H24" s="93"/>
      <c r="I24" s="94"/>
      <c r="J24" s="95"/>
    </row>
    <row r="25" spans="1:10" x14ac:dyDescent="0.25">
      <c r="A25" s="235"/>
      <c r="B25" s="235"/>
      <c r="C25" s="57"/>
      <c r="D25" s="57"/>
      <c r="E25" s="57"/>
      <c r="F25" s="57"/>
      <c r="G25" s="57"/>
      <c r="H25" s="96" t="s">
        <v>91</v>
      </c>
      <c r="I25" s="59" t="s">
        <v>92</v>
      </c>
      <c r="J25" s="97" t="s">
        <v>84</v>
      </c>
    </row>
    <row r="26" spans="1:10" x14ac:dyDescent="0.25">
      <c r="A26" s="235"/>
      <c r="B26" s="235"/>
      <c r="C26" s="199" t="s">
        <v>99</v>
      </c>
      <c r="D26" s="199" t="s">
        <v>100</v>
      </c>
      <c r="E26" s="199" t="s">
        <v>101</v>
      </c>
      <c r="F26" s="199" t="s">
        <v>102</v>
      </c>
      <c r="G26" s="199" t="s">
        <v>103</v>
      </c>
      <c r="H26" s="98"/>
      <c r="I26" s="99"/>
      <c r="J26" s="100"/>
    </row>
    <row r="27" spans="1:10" x14ac:dyDescent="0.25">
      <c r="A27" s="101"/>
      <c r="B27" s="102"/>
      <c r="C27" s="103"/>
      <c r="D27" s="104"/>
      <c r="E27" s="104"/>
      <c r="F27" s="104"/>
      <c r="G27" s="104"/>
      <c r="H27" s="105"/>
      <c r="I27" s="104"/>
      <c r="J27" s="106"/>
    </row>
    <row r="28" spans="1:10" x14ac:dyDescent="0.25">
      <c r="A28" s="71"/>
      <c r="B28" s="107"/>
      <c r="C28" s="108"/>
      <c r="D28" s="109"/>
      <c r="E28" s="109"/>
      <c r="F28" s="109"/>
      <c r="G28" s="109"/>
      <c r="H28" s="110"/>
      <c r="I28" s="111"/>
      <c r="J28" s="112"/>
    </row>
    <row r="29" spans="1:10" x14ac:dyDescent="0.25">
      <c r="A29" s="200" t="s">
        <v>99</v>
      </c>
      <c r="B29" s="113"/>
      <c r="C29" s="114"/>
      <c r="D29" s="115"/>
      <c r="E29" s="115"/>
      <c r="F29" s="115"/>
      <c r="G29" s="115"/>
      <c r="H29" s="116"/>
      <c r="I29" s="115"/>
      <c r="J29" s="117"/>
    </row>
    <row r="30" spans="1:10" x14ac:dyDescent="0.25">
      <c r="A30" s="101"/>
      <c r="B30" s="102"/>
      <c r="C30" s="104"/>
      <c r="D30" s="103"/>
      <c r="E30" s="104"/>
      <c r="F30" s="104"/>
      <c r="G30" s="104"/>
      <c r="H30" s="105"/>
      <c r="I30" s="104"/>
      <c r="J30" s="106"/>
    </row>
    <row r="31" spans="1:10" x14ac:dyDescent="0.25">
      <c r="A31" s="71"/>
      <c r="B31" s="107"/>
      <c r="C31" s="109"/>
      <c r="D31" s="108"/>
      <c r="E31" s="109"/>
      <c r="F31" s="109"/>
      <c r="G31" s="109"/>
      <c r="H31" s="110"/>
      <c r="I31" s="111"/>
      <c r="J31" s="112"/>
    </row>
    <row r="32" spans="1:10" x14ac:dyDescent="0.25">
      <c r="A32" s="200" t="s">
        <v>100</v>
      </c>
      <c r="B32" s="113"/>
      <c r="C32" s="115"/>
      <c r="D32" s="114"/>
      <c r="E32" s="115"/>
      <c r="F32" s="115"/>
      <c r="G32" s="115"/>
      <c r="H32" s="116"/>
      <c r="I32" s="115"/>
      <c r="J32" s="117"/>
    </row>
    <row r="33" spans="1:10" x14ac:dyDescent="0.25">
      <c r="A33" s="101"/>
      <c r="B33" s="102"/>
      <c r="C33" s="104"/>
      <c r="D33" s="104"/>
      <c r="E33" s="103"/>
      <c r="F33" s="104"/>
      <c r="G33" s="104"/>
      <c r="H33" s="105"/>
      <c r="I33" s="104"/>
      <c r="J33" s="106"/>
    </row>
    <row r="34" spans="1:10" x14ac:dyDescent="0.25">
      <c r="A34" s="71"/>
      <c r="B34" s="107"/>
      <c r="C34" s="109"/>
      <c r="D34" s="109"/>
      <c r="E34" s="108"/>
      <c r="F34" s="111"/>
      <c r="G34" s="109"/>
      <c r="H34" s="110"/>
      <c r="I34" s="111"/>
      <c r="J34" s="112"/>
    </row>
    <row r="35" spans="1:10" x14ac:dyDescent="0.25">
      <c r="A35" s="200" t="s">
        <v>101</v>
      </c>
      <c r="B35" s="113"/>
      <c r="C35" s="115"/>
      <c r="D35" s="115"/>
      <c r="E35" s="114"/>
      <c r="F35" s="115"/>
      <c r="G35" s="115"/>
      <c r="H35" s="116"/>
      <c r="I35" s="115"/>
      <c r="J35" s="117"/>
    </row>
    <row r="36" spans="1:10" x14ac:dyDescent="0.25">
      <c r="A36" s="101"/>
      <c r="B36" s="102"/>
      <c r="C36" s="104"/>
      <c r="D36" s="104"/>
      <c r="E36" s="104"/>
      <c r="F36" s="103"/>
      <c r="G36" s="104"/>
      <c r="H36" s="105"/>
      <c r="I36" s="104"/>
      <c r="J36" s="106"/>
    </row>
    <row r="37" spans="1:10" x14ac:dyDescent="0.25">
      <c r="A37" s="71"/>
      <c r="B37" s="107"/>
      <c r="C37" s="109"/>
      <c r="D37" s="109"/>
      <c r="E37" s="109"/>
      <c r="F37" s="108"/>
      <c r="G37" s="111"/>
      <c r="H37" s="110"/>
      <c r="I37" s="111"/>
      <c r="J37" s="112"/>
    </row>
    <row r="38" spans="1:10" x14ac:dyDescent="0.25">
      <c r="A38" s="200" t="s">
        <v>102</v>
      </c>
      <c r="B38" s="113"/>
      <c r="C38" s="115"/>
      <c r="D38" s="115"/>
      <c r="E38" s="115"/>
      <c r="F38" s="114"/>
      <c r="G38" s="115"/>
      <c r="H38" s="116"/>
      <c r="I38" s="115"/>
      <c r="J38" s="117"/>
    </row>
    <row r="39" spans="1:10" x14ac:dyDescent="0.25">
      <c r="A39" s="101"/>
      <c r="B39" s="85"/>
      <c r="C39" s="68"/>
      <c r="D39" s="86"/>
      <c r="E39" s="68"/>
      <c r="F39" s="86"/>
      <c r="G39" s="67"/>
      <c r="H39" s="69"/>
      <c r="I39" s="68"/>
      <c r="J39" s="70"/>
    </row>
    <row r="40" spans="1:10" x14ac:dyDescent="0.25">
      <c r="A40" s="71"/>
      <c r="B40" s="87"/>
      <c r="C40" s="76"/>
      <c r="D40" s="88"/>
      <c r="E40" s="76"/>
      <c r="F40" s="88"/>
      <c r="G40" s="73"/>
      <c r="H40" s="75"/>
      <c r="I40" s="76"/>
      <c r="J40" s="77"/>
    </row>
    <row r="41" spans="1:10" x14ac:dyDescent="0.25">
      <c r="A41" s="200" t="s">
        <v>103</v>
      </c>
      <c r="B41" s="90"/>
      <c r="C41" s="81"/>
      <c r="D41" s="91"/>
      <c r="E41" s="81"/>
      <c r="F41" s="91"/>
      <c r="G41" s="80"/>
      <c r="H41" s="82"/>
      <c r="I41" s="81"/>
      <c r="J41" s="83"/>
    </row>
    <row r="43" spans="1:10" hidden="1" x14ac:dyDescent="0.25"/>
    <row r="45" spans="1:10" ht="24.6" x14ac:dyDescent="0.25">
      <c r="A45" s="238"/>
      <c r="B45" s="238"/>
      <c r="C45" s="238"/>
      <c r="D45" s="238"/>
      <c r="E45" s="238"/>
      <c r="F45" s="238"/>
      <c r="G45" s="238"/>
      <c r="H45" s="238"/>
      <c r="I45" s="238"/>
      <c r="J45" s="238"/>
    </row>
    <row r="46" spans="1:10" x14ac:dyDescent="0.25">
      <c r="A46" s="235" t="s">
        <v>104</v>
      </c>
      <c r="B46" s="235"/>
      <c r="C46" s="92"/>
      <c r="D46" s="92"/>
      <c r="E46" s="92"/>
      <c r="F46" s="92"/>
      <c r="G46" s="92"/>
      <c r="H46" s="93"/>
      <c r="I46" s="94"/>
      <c r="J46" s="95"/>
    </row>
    <row r="47" spans="1:10" x14ac:dyDescent="0.25">
      <c r="A47" s="235"/>
      <c r="B47" s="235"/>
      <c r="C47" s="57"/>
      <c r="D47" s="57"/>
      <c r="E47" s="57"/>
      <c r="F47" s="57"/>
      <c r="G47" s="57"/>
      <c r="H47" s="96" t="s">
        <v>91</v>
      </c>
      <c r="I47" s="59" t="s">
        <v>92</v>
      </c>
      <c r="J47" s="97" t="s">
        <v>84</v>
      </c>
    </row>
    <row r="48" spans="1:10" x14ac:dyDescent="0.25">
      <c r="A48" s="235"/>
      <c r="B48" s="235"/>
      <c r="C48" s="199" t="s">
        <v>105</v>
      </c>
      <c r="D48" s="199" t="s">
        <v>106</v>
      </c>
      <c r="E48" s="199" t="s">
        <v>107</v>
      </c>
      <c r="F48" s="199" t="s">
        <v>108</v>
      </c>
      <c r="G48" s="199" t="s">
        <v>115</v>
      </c>
      <c r="H48" s="98"/>
      <c r="I48" s="99"/>
      <c r="J48" s="100"/>
    </row>
    <row r="49" spans="1:10" x14ac:dyDescent="0.25">
      <c r="A49" s="101"/>
      <c r="B49" s="102"/>
      <c r="C49" s="103"/>
      <c r="D49" s="104"/>
      <c r="E49" s="104"/>
      <c r="F49" s="104"/>
      <c r="G49" s="104"/>
      <c r="H49" s="105"/>
      <c r="I49" s="104"/>
      <c r="J49" s="106"/>
    </row>
    <row r="50" spans="1:10" x14ac:dyDescent="0.25">
      <c r="A50" s="71"/>
      <c r="B50" s="107"/>
      <c r="C50" s="108"/>
      <c r="D50" s="109"/>
      <c r="E50" s="109"/>
      <c r="F50" s="109"/>
      <c r="G50" s="109"/>
      <c r="H50" s="110"/>
      <c r="I50" s="111"/>
      <c r="J50" s="112"/>
    </row>
    <row r="51" spans="1:10" x14ac:dyDescent="0.25">
      <c r="A51" s="200" t="s">
        <v>105</v>
      </c>
      <c r="B51" s="113"/>
      <c r="C51" s="114"/>
      <c r="D51" s="115"/>
      <c r="E51" s="115"/>
      <c r="F51" s="115"/>
      <c r="G51" s="115"/>
      <c r="H51" s="116"/>
      <c r="I51" s="115"/>
      <c r="J51" s="117"/>
    </row>
    <row r="52" spans="1:10" x14ac:dyDescent="0.25">
      <c r="A52" s="101"/>
      <c r="B52" s="102"/>
      <c r="C52" s="104"/>
      <c r="D52" s="103"/>
      <c r="E52" s="104"/>
      <c r="F52" s="104"/>
      <c r="G52" s="104"/>
      <c r="H52" s="105"/>
      <c r="I52" s="104"/>
      <c r="J52" s="106"/>
    </row>
    <row r="53" spans="1:10" x14ac:dyDescent="0.25">
      <c r="A53" s="71"/>
      <c r="B53" s="107"/>
      <c r="C53" s="109"/>
      <c r="D53" s="108"/>
      <c r="E53" s="109"/>
      <c r="F53" s="109"/>
      <c r="G53" s="109"/>
      <c r="H53" s="110"/>
      <c r="I53" s="111"/>
      <c r="J53" s="112"/>
    </row>
    <row r="54" spans="1:10" x14ac:dyDescent="0.25">
      <c r="A54" s="200" t="s">
        <v>106</v>
      </c>
      <c r="B54" s="113"/>
      <c r="C54" s="115"/>
      <c r="D54" s="114"/>
      <c r="E54" s="115"/>
      <c r="F54" s="115"/>
      <c r="G54" s="115"/>
      <c r="H54" s="116"/>
      <c r="I54" s="115"/>
      <c r="J54" s="117"/>
    </row>
    <row r="55" spans="1:10" x14ac:dyDescent="0.25">
      <c r="A55" s="101"/>
      <c r="B55" s="102"/>
      <c r="C55" s="104"/>
      <c r="D55" s="104"/>
      <c r="E55" s="103"/>
      <c r="F55" s="104"/>
      <c r="G55" s="104"/>
      <c r="H55" s="105"/>
      <c r="I55" s="104"/>
      <c r="J55" s="106"/>
    </row>
    <row r="56" spans="1:10" x14ac:dyDescent="0.25">
      <c r="A56" s="71"/>
      <c r="B56" s="107"/>
      <c r="C56" s="109"/>
      <c r="D56" s="109"/>
      <c r="E56" s="108"/>
      <c r="F56" s="111"/>
      <c r="G56" s="109"/>
      <c r="H56" s="110"/>
      <c r="I56" s="111"/>
      <c r="J56" s="112"/>
    </row>
    <row r="57" spans="1:10" x14ac:dyDescent="0.25">
      <c r="A57" s="200" t="s">
        <v>107</v>
      </c>
      <c r="B57" s="113"/>
      <c r="C57" s="115"/>
      <c r="D57" s="115"/>
      <c r="E57" s="114"/>
      <c r="F57" s="115"/>
      <c r="G57" s="115"/>
      <c r="H57" s="116"/>
      <c r="I57" s="115"/>
      <c r="J57" s="117"/>
    </row>
    <row r="58" spans="1:10" x14ac:dyDescent="0.25">
      <c r="A58" s="101"/>
      <c r="B58" s="102"/>
      <c r="C58" s="104"/>
      <c r="D58" s="104"/>
      <c r="E58" s="104"/>
      <c r="F58" s="103"/>
      <c r="G58" s="104"/>
      <c r="H58" s="105"/>
      <c r="I58" s="104"/>
      <c r="J58" s="106"/>
    </row>
    <row r="59" spans="1:10" x14ac:dyDescent="0.25">
      <c r="A59" s="71"/>
      <c r="B59" s="107"/>
      <c r="C59" s="109"/>
      <c r="D59" s="109"/>
      <c r="E59" s="109"/>
      <c r="F59" s="108"/>
      <c r="G59" s="111"/>
      <c r="H59" s="110"/>
      <c r="I59" s="111"/>
      <c r="J59" s="112"/>
    </row>
    <row r="60" spans="1:10" x14ac:dyDescent="0.25">
      <c r="A60" s="200" t="s">
        <v>108</v>
      </c>
      <c r="B60" s="113"/>
      <c r="C60" s="115"/>
      <c r="D60" s="115"/>
      <c r="E60" s="115"/>
      <c r="F60" s="114"/>
      <c r="G60" s="115"/>
      <c r="H60" s="116"/>
      <c r="I60" s="115"/>
      <c r="J60" s="117"/>
    </row>
    <row r="61" spans="1:10" x14ac:dyDescent="0.25">
      <c r="A61" s="101"/>
      <c r="B61" s="85"/>
      <c r="C61" s="68"/>
      <c r="D61" s="86"/>
      <c r="E61" s="68"/>
      <c r="F61" s="86"/>
      <c r="G61" s="67"/>
      <c r="H61" s="69"/>
      <c r="I61" s="68"/>
      <c r="J61" s="70"/>
    </row>
    <row r="62" spans="1:10" x14ac:dyDescent="0.25">
      <c r="A62" s="71"/>
      <c r="B62" s="87"/>
      <c r="C62" s="76"/>
      <c r="D62" s="88"/>
      <c r="E62" s="76"/>
      <c r="F62" s="88"/>
      <c r="G62" s="73"/>
      <c r="H62" s="75"/>
      <c r="I62" s="76"/>
      <c r="J62" s="77"/>
    </row>
    <row r="63" spans="1:10" x14ac:dyDescent="0.25">
      <c r="A63" s="200" t="s">
        <v>115</v>
      </c>
      <c r="B63" s="90"/>
      <c r="C63" s="81"/>
      <c r="D63" s="91"/>
      <c r="E63" s="81"/>
      <c r="F63" s="91"/>
      <c r="G63" s="80"/>
      <c r="H63" s="82"/>
      <c r="I63" s="81"/>
      <c r="J63" s="83"/>
    </row>
    <row r="66" spans="1:10" hidden="1" x14ac:dyDescent="0.25"/>
    <row r="67" spans="1:10" ht="24.6" x14ac:dyDescent="0.25">
      <c r="A67" s="238"/>
      <c r="B67" s="238"/>
      <c r="C67" s="238"/>
      <c r="D67" s="238"/>
      <c r="E67" s="238"/>
      <c r="F67" s="238"/>
      <c r="G67" s="238"/>
      <c r="H67" s="238"/>
      <c r="I67" s="238"/>
      <c r="J67" s="238"/>
    </row>
    <row r="68" spans="1:10" x14ac:dyDescent="0.25">
      <c r="A68" s="235" t="s">
        <v>124</v>
      </c>
      <c r="B68" s="235"/>
      <c r="C68" s="92"/>
      <c r="D68" s="92"/>
      <c r="E68" s="92"/>
      <c r="F68" s="92"/>
      <c r="G68" s="92"/>
      <c r="H68" s="93"/>
      <c r="I68" s="94"/>
      <c r="J68" s="95"/>
    </row>
    <row r="69" spans="1:10" x14ac:dyDescent="0.25">
      <c r="A69" s="235"/>
      <c r="B69" s="235"/>
      <c r="C69" s="57"/>
      <c r="D69" s="57"/>
      <c r="E69" s="57"/>
      <c r="F69" s="57"/>
      <c r="G69" s="57"/>
      <c r="H69" s="96" t="s">
        <v>91</v>
      </c>
      <c r="I69" s="59" t="s">
        <v>92</v>
      </c>
      <c r="J69" s="97" t="s">
        <v>84</v>
      </c>
    </row>
    <row r="70" spans="1:10" x14ac:dyDescent="0.25">
      <c r="A70" s="235"/>
      <c r="B70" s="235"/>
      <c r="C70" s="199" t="s">
        <v>117</v>
      </c>
      <c r="D70" s="199" t="s">
        <v>119</v>
      </c>
      <c r="E70" s="199" t="s">
        <v>121</v>
      </c>
      <c r="F70" s="199" t="s">
        <v>123</v>
      </c>
      <c r="G70" s="199" t="s">
        <v>125</v>
      </c>
      <c r="H70" s="98"/>
      <c r="I70" s="99"/>
      <c r="J70" s="100"/>
    </row>
    <row r="71" spans="1:10" x14ac:dyDescent="0.25">
      <c r="A71" s="101"/>
      <c r="B71" s="102"/>
      <c r="C71" s="103"/>
      <c r="D71" s="104"/>
      <c r="E71" s="104"/>
      <c r="F71" s="104"/>
      <c r="G71" s="104"/>
      <c r="H71" s="105"/>
      <c r="I71" s="104"/>
      <c r="J71" s="106"/>
    </row>
    <row r="72" spans="1:10" x14ac:dyDescent="0.25">
      <c r="A72" s="71"/>
      <c r="B72" s="107"/>
      <c r="C72" s="108"/>
      <c r="D72" s="109"/>
      <c r="E72" s="109"/>
      <c r="F72" s="109"/>
      <c r="G72" s="109"/>
      <c r="H72" s="110"/>
      <c r="I72" s="111"/>
      <c r="J72" s="112"/>
    </row>
    <row r="73" spans="1:10" x14ac:dyDescent="0.25">
      <c r="A73" s="200" t="s">
        <v>117</v>
      </c>
      <c r="B73" s="113"/>
      <c r="C73" s="114"/>
      <c r="D73" s="115"/>
      <c r="E73" s="115"/>
      <c r="F73" s="115"/>
      <c r="G73" s="115"/>
      <c r="H73" s="116"/>
      <c r="I73" s="115"/>
      <c r="J73" s="117"/>
    </row>
    <row r="74" spans="1:10" x14ac:dyDescent="0.25">
      <c r="A74" s="101"/>
      <c r="B74" s="102"/>
      <c r="C74" s="104"/>
      <c r="D74" s="103"/>
      <c r="E74" s="104"/>
      <c r="F74" s="104"/>
      <c r="G74" s="104"/>
      <c r="H74" s="105"/>
      <c r="I74" s="104"/>
      <c r="J74" s="106"/>
    </row>
    <row r="75" spans="1:10" x14ac:dyDescent="0.25">
      <c r="A75" s="71"/>
      <c r="B75" s="107"/>
      <c r="C75" s="109"/>
      <c r="D75" s="108"/>
      <c r="E75" s="109"/>
      <c r="F75" s="109"/>
      <c r="G75" s="109"/>
      <c r="H75" s="110"/>
      <c r="I75" s="111"/>
      <c r="J75" s="112"/>
    </row>
    <row r="76" spans="1:10" x14ac:dyDescent="0.25">
      <c r="A76" s="200" t="s">
        <v>119</v>
      </c>
      <c r="B76" s="113"/>
      <c r="C76" s="115"/>
      <c r="D76" s="114"/>
      <c r="E76" s="115"/>
      <c r="F76" s="115"/>
      <c r="G76" s="115"/>
      <c r="H76" s="116"/>
      <c r="I76" s="115"/>
      <c r="J76" s="117"/>
    </row>
    <row r="77" spans="1:10" x14ac:dyDescent="0.25">
      <c r="A77" s="101"/>
      <c r="B77" s="102"/>
      <c r="C77" s="104"/>
      <c r="D77" s="104"/>
      <c r="E77" s="103"/>
      <c r="F77" s="104"/>
      <c r="G77" s="104"/>
      <c r="H77" s="105"/>
      <c r="I77" s="104"/>
      <c r="J77" s="106"/>
    </row>
    <row r="78" spans="1:10" x14ac:dyDescent="0.25">
      <c r="A78" s="71"/>
      <c r="B78" s="107"/>
      <c r="C78" s="109"/>
      <c r="D78" s="109"/>
      <c r="E78" s="108"/>
      <c r="F78" s="111"/>
      <c r="G78" s="109"/>
      <c r="H78" s="110"/>
      <c r="I78" s="111"/>
      <c r="J78" s="112"/>
    </row>
    <row r="79" spans="1:10" x14ac:dyDescent="0.25">
      <c r="A79" s="200" t="s">
        <v>121</v>
      </c>
      <c r="B79" s="113"/>
      <c r="C79" s="115"/>
      <c r="D79" s="115"/>
      <c r="E79" s="114"/>
      <c r="F79" s="115"/>
      <c r="G79" s="115"/>
      <c r="H79" s="116"/>
      <c r="I79" s="115"/>
      <c r="J79" s="117"/>
    </row>
    <row r="80" spans="1:10" x14ac:dyDescent="0.25">
      <c r="A80" s="101"/>
      <c r="B80" s="102"/>
      <c r="C80" s="104"/>
      <c r="D80" s="104"/>
      <c r="E80" s="104"/>
      <c r="F80" s="103"/>
      <c r="G80" s="104"/>
      <c r="H80" s="105"/>
      <c r="I80" s="104"/>
      <c r="J80" s="106"/>
    </row>
    <row r="81" spans="1:10" x14ac:dyDescent="0.25">
      <c r="A81" s="71"/>
      <c r="B81" s="107"/>
      <c r="C81" s="109"/>
      <c r="D81" s="109"/>
      <c r="E81" s="109"/>
      <c r="F81" s="108"/>
      <c r="G81" s="111"/>
      <c r="H81" s="110"/>
      <c r="I81" s="111"/>
      <c r="J81" s="112"/>
    </row>
    <row r="82" spans="1:10" x14ac:dyDescent="0.25">
      <c r="A82" s="200" t="s">
        <v>123</v>
      </c>
      <c r="B82" s="113"/>
      <c r="C82" s="115"/>
      <c r="D82" s="115"/>
      <c r="E82" s="115"/>
      <c r="F82" s="114"/>
      <c r="G82" s="115"/>
      <c r="H82" s="116"/>
      <c r="I82" s="115"/>
      <c r="J82" s="117"/>
    </row>
    <row r="83" spans="1:10" x14ac:dyDescent="0.25">
      <c r="A83" s="101"/>
      <c r="B83" s="85"/>
      <c r="C83" s="68"/>
      <c r="D83" s="86"/>
      <c r="E83" s="68"/>
      <c r="F83" s="86"/>
      <c r="G83" s="103"/>
      <c r="H83" s="69"/>
      <c r="I83" s="68"/>
      <c r="J83" s="70"/>
    </row>
    <row r="84" spans="1:10" x14ac:dyDescent="0.25">
      <c r="A84" s="71"/>
      <c r="B84" s="87"/>
      <c r="C84" s="76"/>
      <c r="D84" s="88"/>
      <c r="E84" s="76"/>
      <c r="F84" s="88"/>
      <c r="G84" s="108"/>
      <c r="H84" s="75"/>
      <c r="I84" s="76"/>
      <c r="J84" s="77"/>
    </row>
    <row r="85" spans="1:10" x14ac:dyDescent="0.25">
      <c r="A85" s="200" t="s">
        <v>125</v>
      </c>
      <c r="B85" s="90"/>
      <c r="C85" s="81"/>
      <c r="D85" s="91"/>
      <c r="E85" s="81"/>
      <c r="F85" s="91"/>
      <c r="G85" s="114"/>
      <c r="H85" s="82"/>
      <c r="I85" s="81"/>
      <c r="J85" s="83"/>
    </row>
  </sheetData>
  <mergeCells count="8">
    <mergeCell ref="A46:B48"/>
    <mergeCell ref="A67:J67"/>
    <mergeCell ref="A68:B70"/>
    <mergeCell ref="A1:J1"/>
    <mergeCell ref="A2:B4"/>
    <mergeCell ref="A23:J23"/>
    <mergeCell ref="A24:B26"/>
    <mergeCell ref="A45:J45"/>
  </mergeCells>
  <pageMargins left="1.6625000000000001" right="0.11111111111111099" top="0.25624999999999998" bottom="0.172916666666667" header="0.511811023622047" footer="0.511811023622047"/>
  <pageSetup paperSize="9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5"/>
  <sheetViews>
    <sheetView topLeftCell="A106" zoomScaleNormal="100" workbookViewId="0">
      <selection activeCell="K26" sqref="K26"/>
    </sheetView>
  </sheetViews>
  <sheetFormatPr defaultColWidth="11.5546875" defaultRowHeight="13.2" x14ac:dyDescent="0.25"/>
  <cols>
    <col min="1" max="1" width="9" customWidth="1"/>
    <col min="2" max="2" width="18.44140625" customWidth="1"/>
    <col min="3" max="4" width="18.33203125" customWidth="1"/>
    <col min="5" max="5" width="18.109375" customWidth="1"/>
    <col min="6" max="6" width="18.44140625" customWidth="1"/>
    <col min="7" max="7" width="9" customWidth="1"/>
  </cols>
  <sheetData>
    <row r="1" spans="1:7" ht="45" customHeight="1" x14ac:dyDescent="0.25">
      <c r="A1" s="240" t="s">
        <v>126</v>
      </c>
      <c r="B1" s="240"/>
      <c r="C1" s="240"/>
      <c r="D1" s="240"/>
      <c r="E1" s="240"/>
      <c r="F1" s="240"/>
      <c r="G1" s="240"/>
    </row>
    <row r="2" spans="1:7" x14ac:dyDescent="0.25">
      <c r="A2" s="201"/>
      <c r="B2" s="202"/>
      <c r="C2" s="202"/>
      <c r="D2" s="202"/>
      <c r="E2" s="202"/>
      <c r="F2" s="202"/>
      <c r="G2" s="203"/>
    </row>
    <row r="3" spans="1:7" x14ac:dyDescent="0.25">
      <c r="A3" s="201"/>
      <c r="B3" s="202"/>
      <c r="C3" s="202"/>
      <c r="D3" s="202"/>
      <c r="E3" s="202"/>
      <c r="F3" s="202"/>
      <c r="G3" s="203"/>
    </row>
    <row r="4" spans="1:7" x14ac:dyDescent="0.25">
      <c r="A4" s="201"/>
      <c r="B4" s="202"/>
      <c r="C4" s="202"/>
      <c r="D4" s="204"/>
      <c r="E4" s="202"/>
      <c r="F4" s="202"/>
      <c r="G4" s="205" t="s">
        <v>127</v>
      </c>
    </row>
    <row r="5" spans="1:7" x14ac:dyDescent="0.25">
      <c r="A5" s="201"/>
      <c r="B5" s="241" t="s">
        <v>128</v>
      </c>
      <c r="C5" s="241"/>
      <c r="D5" s="206"/>
      <c r="E5" s="242" t="s">
        <v>129</v>
      </c>
      <c r="F5" s="242"/>
      <c r="G5" s="203"/>
    </row>
    <row r="6" spans="1:7" x14ac:dyDescent="0.25">
      <c r="A6" s="201"/>
      <c r="B6" s="207"/>
      <c r="C6" s="202"/>
      <c r="D6" s="208" t="s">
        <v>130</v>
      </c>
      <c r="E6" s="202"/>
      <c r="F6" s="202"/>
      <c r="G6" s="203"/>
    </row>
    <row r="7" spans="1:7" x14ac:dyDescent="0.25">
      <c r="A7" s="201"/>
      <c r="B7" s="207"/>
      <c r="C7" s="204"/>
      <c r="D7" s="202"/>
      <c r="E7" s="204"/>
      <c r="F7" s="202"/>
      <c r="G7" s="203"/>
    </row>
    <row r="8" spans="1:7" x14ac:dyDescent="0.25">
      <c r="A8" s="201"/>
      <c r="B8" s="207"/>
      <c r="C8" s="209"/>
      <c r="D8" s="202"/>
      <c r="E8" s="209"/>
      <c r="F8" s="202"/>
      <c r="G8" s="203"/>
    </row>
    <row r="9" spans="1:7" x14ac:dyDescent="0.25">
      <c r="A9" s="201"/>
      <c r="B9" s="207"/>
      <c r="C9" s="210"/>
      <c r="D9" s="202"/>
      <c r="E9" s="210"/>
      <c r="F9" s="202"/>
      <c r="G9" s="203"/>
    </row>
    <row r="10" spans="1:7" x14ac:dyDescent="0.25">
      <c r="A10" s="201"/>
      <c r="B10" s="204"/>
      <c r="C10" s="202"/>
      <c r="D10" s="204"/>
      <c r="E10" s="202"/>
      <c r="F10" s="204"/>
      <c r="G10" s="203"/>
    </row>
    <row r="11" spans="1:7" x14ac:dyDescent="0.25">
      <c r="A11" s="201"/>
      <c r="B11" s="209"/>
      <c r="C11" s="202"/>
      <c r="D11" s="209"/>
      <c r="E11" s="202"/>
      <c r="F11" s="209"/>
      <c r="G11" s="205" t="s">
        <v>131</v>
      </c>
    </row>
    <row r="12" spans="1:7" x14ac:dyDescent="0.25">
      <c r="A12" s="201"/>
      <c r="B12" s="209"/>
      <c r="C12" s="202"/>
      <c r="D12" s="208" t="s">
        <v>132</v>
      </c>
      <c r="E12" s="202"/>
      <c r="F12" s="209"/>
      <c r="G12" s="203"/>
    </row>
    <row r="13" spans="1:7" x14ac:dyDescent="0.25">
      <c r="A13" s="201"/>
      <c r="B13" s="209"/>
      <c r="C13" s="211"/>
      <c r="D13" s="202"/>
      <c r="E13" s="202"/>
      <c r="F13" s="209"/>
      <c r="G13" s="203"/>
    </row>
    <row r="14" spans="1:7" x14ac:dyDescent="0.25">
      <c r="A14" s="201"/>
      <c r="B14" s="209"/>
      <c r="C14" s="211" t="s">
        <v>133</v>
      </c>
      <c r="D14" s="202"/>
      <c r="E14" s="211" t="s">
        <v>134</v>
      </c>
      <c r="F14" s="209"/>
      <c r="G14" s="203"/>
    </row>
    <row r="15" spans="1:7" x14ac:dyDescent="0.25">
      <c r="A15" s="201"/>
      <c r="B15" s="209"/>
      <c r="C15" s="202"/>
      <c r="D15" s="204"/>
      <c r="E15" s="202"/>
      <c r="F15" s="209"/>
      <c r="G15" s="203"/>
    </row>
    <row r="16" spans="1:7" x14ac:dyDescent="0.25">
      <c r="A16" s="201"/>
      <c r="B16" s="209"/>
      <c r="C16" s="202"/>
      <c r="D16" s="209"/>
      <c r="E16" s="202"/>
      <c r="F16" s="209"/>
      <c r="G16" s="205" t="s">
        <v>135</v>
      </c>
    </row>
    <row r="17" spans="1:7" x14ac:dyDescent="0.25">
      <c r="A17" s="201"/>
      <c r="B17" s="210"/>
      <c r="C17" s="202"/>
      <c r="D17" s="208" t="s">
        <v>136</v>
      </c>
      <c r="E17" s="202"/>
      <c r="F17" s="210"/>
      <c r="G17" s="203"/>
    </row>
    <row r="18" spans="1:7" x14ac:dyDescent="0.25">
      <c r="A18" s="201"/>
      <c r="B18" s="202"/>
      <c r="C18" s="204"/>
      <c r="D18" s="202"/>
      <c r="E18" s="204"/>
      <c r="F18" s="202"/>
      <c r="G18" s="203"/>
    </row>
    <row r="19" spans="1:7" x14ac:dyDescent="0.25">
      <c r="A19" s="201"/>
      <c r="B19" s="211" t="s">
        <v>137</v>
      </c>
      <c r="C19" s="209"/>
      <c r="D19" s="202"/>
      <c r="E19" s="209"/>
      <c r="F19" s="211" t="s">
        <v>138</v>
      </c>
      <c r="G19" s="203"/>
    </row>
    <row r="20" spans="1:7" x14ac:dyDescent="0.25">
      <c r="A20" s="201"/>
      <c r="B20" s="202"/>
      <c r="C20" s="210"/>
      <c r="D20" s="202"/>
      <c r="E20" s="210"/>
      <c r="F20" s="202"/>
      <c r="G20" s="203"/>
    </row>
    <row r="21" spans="1:7" x14ac:dyDescent="0.25">
      <c r="A21" s="201"/>
      <c r="B21" s="202"/>
      <c r="C21" s="202"/>
      <c r="D21" s="204"/>
      <c r="E21" s="202"/>
      <c r="F21" s="202"/>
      <c r="G21" s="203"/>
    </row>
    <row r="22" spans="1:7" x14ac:dyDescent="0.25">
      <c r="A22" s="201"/>
      <c r="B22" s="202"/>
      <c r="C22" s="202"/>
      <c r="D22" s="209"/>
      <c r="E22" s="202"/>
      <c r="F22" s="202"/>
      <c r="G22" s="205" t="s">
        <v>139</v>
      </c>
    </row>
    <row r="23" spans="1:7" x14ac:dyDescent="0.25">
      <c r="A23" s="201"/>
      <c r="B23" s="202"/>
      <c r="C23" s="202"/>
      <c r="D23" s="208" t="s">
        <v>140</v>
      </c>
      <c r="E23" s="202"/>
      <c r="F23" s="202"/>
      <c r="G23" s="203"/>
    </row>
    <row r="24" spans="1:7" x14ac:dyDescent="0.25">
      <c r="A24" s="201"/>
      <c r="B24" s="202"/>
      <c r="C24" s="202"/>
      <c r="D24" s="202"/>
      <c r="E24" s="202"/>
      <c r="F24" s="202"/>
      <c r="G24" s="203"/>
    </row>
    <row r="25" spans="1:7" x14ac:dyDescent="0.25">
      <c r="A25" s="201"/>
      <c r="B25" s="202"/>
      <c r="C25" s="202"/>
      <c r="D25" s="202"/>
      <c r="E25" s="202"/>
      <c r="F25" s="202"/>
      <c r="G25" s="203"/>
    </row>
    <row r="26" spans="1:7" x14ac:dyDescent="0.25">
      <c r="A26" s="201"/>
      <c r="B26" s="202"/>
      <c r="C26" s="202"/>
      <c r="D26" s="202"/>
      <c r="E26" s="202"/>
      <c r="F26" s="202"/>
      <c r="G26" s="203"/>
    </row>
    <row r="27" spans="1:7" x14ac:dyDescent="0.25">
      <c r="A27" s="212"/>
      <c r="B27" s="213"/>
      <c r="C27" s="213"/>
      <c r="D27" s="213"/>
      <c r="E27" s="213"/>
      <c r="F27" s="213"/>
      <c r="G27" s="214"/>
    </row>
    <row r="28" spans="1:7" x14ac:dyDescent="0.25">
      <c r="A28" s="215"/>
      <c r="B28" s="215"/>
      <c r="C28" s="215"/>
      <c r="D28" s="215"/>
      <c r="E28" s="215"/>
      <c r="F28" s="215"/>
      <c r="G28" s="215"/>
    </row>
    <row r="29" spans="1:7" ht="44.25" customHeight="1" x14ac:dyDescent="0.25">
      <c r="A29" s="215"/>
      <c r="B29" s="215"/>
      <c r="C29" s="215"/>
      <c r="D29" s="215"/>
      <c r="E29" s="215"/>
      <c r="F29" s="215"/>
      <c r="G29" s="215"/>
    </row>
    <row r="30" spans="1:7" x14ac:dyDescent="0.25">
      <c r="A30" s="215"/>
      <c r="B30" s="215"/>
      <c r="C30" s="215"/>
      <c r="D30" s="215"/>
      <c r="E30" s="215"/>
      <c r="F30" s="215"/>
      <c r="G30" s="215"/>
    </row>
    <row r="31" spans="1:7" ht="46.5" customHeight="1" x14ac:dyDescent="0.25">
      <c r="A31" s="240" t="s">
        <v>141</v>
      </c>
      <c r="B31" s="240"/>
      <c r="C31" s="240"/>
      <c r="D31" s="240"/>
      <c r="E31" s="240"/>
      <c r="F31" s="240"/>
      <c r="G31" s="240"/>
    </row>
    <row r="32" spans="1:7" x14ac:dyDescent="0.25">
      <c r="A32" s="201"/>
      <c r="B32" s="202"/>
      <c r="C32" s="202"/>
      <c r="D32" s="202"/>
      <c r="E32" s="202"/>
      <c r="F32" s="202"/>
      <c r="G32" s="203"/>
    </row>
    <row r="33" spans="1:7" x14ac:dyDescent="0.25">
      <c r="A33" s="201"/>
      <c r="B33" s="202"/>
      <c r="C33" s="202"/>
      <c r="D33" s="202"/>
      <c r="E33" s="202"/>
      <c r="F33" s="202"/>
      <c r="G33" s="203"/>
    </row>
    <row r="34" spans="1:7" x14ac:dyDescent="0.25">
      <c r="A34" s="201"/>
      <c r="B34" s="202"/>
      <c r="C34" s="202"/>
      <c r="D34" s="216"/>
      <c r="E34" s="202"/>
      <c r="F34" s="202"/>
      <c r="G34" s="203"/>
    </row>
    <row r="35" spans="1:7" x14ac:dyDescent="0.25">
      <c r="A35" s="201"/>
      <c r="B35" s="241" t="s">
        <v>128</v>
      </c>
      <c r="C35" s="241"/>
      <c r="D35" s="206"/>
      <c r="E35" s="242" t="s">
        <v>129</v>
      </c>
      <c r="F35" s="242"/>
      <c r="G35" s="203"/>
    </row>
    <row r="36" spans="1:7" x14ac:dyDescent="0.25">
      <c r="A36" s="201"/>
      <c r="B36" s="207"/>
      <c r="C36" s="202"/>
      <c r="D36" s="208" t="s">
        <v>142</v>
      </c>
      <c r="E36" s="202"/>
      <c r="F36" s="202"/>
      <c r="G36" s="203"/>
    </row>
    <row r="37" spans="1:7" x14ac:dyDescent="0.25">
      <c r="A37" s="201"/>
      <c r="B37" s="207"/>
      <c r="C37" s="204"/>
      <c r="D37" s="217"/>
      <c r="E37" s="204"/>
      <c r="F37" s="202"/>
      <c r="G37" s="203"/>
    </row>
    <row r="38" spans="1:7" x14ac:dyDescent="0.25">
      <c r="A38" s="201"/>
      <c r="B38" s="207"/>
      <c r="C38" s="209"/>
      <c r="D38" s="217"/>
      <c r="E38" s="209"/>
      <c r="F38" s="202"/>
      <c r="G38" s="203"/>
    </row>
    <row r="39" spans="1:7" x14ac:dyDescent="0.25">
      <c r="A39" s="201"/>
      <c r="B39" s="207"/>
      <c r="C39" s="210"/>
      <c r="D39" s="217"/>
      <c r="E39" s="210"/>
      <c r="F39" s="202"/>
      <c r="G39" s="203"/>
    </row>
    <row r="40" spans="1:7" x14ac:dyDescent="0.25">
      <c r="A40" s="201"/>
      <c r="B40" s="204"/>
      <c r="C40" s="202"/>
      <c r="D40" s="216"/>
      <c r="E40" s="202"/>
      <c r="F40" s="204"/>
      <c r="G40" s="203"/>
    </row>
    <row r="41" spans="1:7" x14ac:dyDescent="0.25">
      <c r="A41" s="201"/>
      <c r="B41" s="209"/>
      <c r="C41" s="202"/>
      <c r="D41" s="206"/>
      <c r="E41" s="202"/>
      <c r="F41" s="209"/>
      <c r="G41" s="203"/>
    </row>
    <row r="42" spans="1:7" x14ac:dyDescent="0.25">
      <c r="A42" s="201"/>
      <c r="B42" s="209"/>
      <c r="C42" s="202"/>
      <c r="D42" s="208" t="s">
        <v>143</v>
      </c>
      <c r="E42" s="202"/>
      <c r="F42" s="209"/>
      <c r="G42" s="203"/>
    </row>
    <row r="43" spans="1:7" x14ac:dyDescent="0.25">
      <c r="A43" s="201"/>
      <c r="B43" s="209"/>
      <c r="C43" s="202"/>
      <c r="D43" s="217"/>
      <c r="E43" s="202"/>
      <c r="F43" s="209"/>
      <c r="G43" s="203"/>
    </row>
    <row r="44" spans="1:7" x14ac:dyDescent="0.25">
      <c r="A44" s="201"/>
      <c r="B44" s="209"/>
      <c r="C44" s="211" t="s">
        <v>144</v>
      </c>
      <c r="D44" s="217"/>
      <c r="E44" s="211" t="s">
        <v>145</v>
      </c>
      <c r="F44" s="209"/>
      <c r="G44" s="203"/>
    </row>
    <row r="45" spans="1:7" x14ac:dyDescent="0.25">
      <c r="A45" s="201"/>
      <c r="B45" s="209"/>
      <c r="C45" s="202"/>
      <c r="D45" s="216"/>
      <c r="E45" s="202"/>
      <c r="F45" s="209"/>
      <c r="G45" s="203"/>
    </row>
    <row r="46" spans="1:7" x14ac:dyDescent="0.25">
      <c r="A46" s="201"/>
      <c r="B46" s="209"/>
      <c r="C46" s="202"/>
      <c r="D46" s="206"/>
      <c r="E46" s="202"/>
      <c r="F46" s="209"/>
      <c r="G46" s="203"/>
    </row>
    <row r="47" spans="1:7" x14ac:dyDescent="0.25">
      <c r="A47" s="201"/>
      <c r="B47" s="210"/>
      <c r="C47" s="202"/>
      <c r="D47" s="208" t="s">
        <v>146</v>
      </c>
      <c r="E47" s="202"/>
      <c r="F47" s="210"/>
      <c r="G47" s="203"/>
    </row>
    <row r="48" spans="1:7" x14ac:dyDescent="0.25">
      <c r="A48" s="201"/>
      <c r="B48" s="202"/>
      <c r="C48" s="204"/>
      <c r="D48" s="217"/>
      <c r="E48" s="204"/>
      <c r="F48" s="202"/>
      <c r="G48" s="203"/>
    </row>
    <row r="49" spans="1:7" x14ac:dyDescent="0.25">
      <c r="A49" s="201"/>
      <c r="B49" s="211" t="s">
        <v>147</v>
      </c>
      <c r="C49" s="209"/>
      <c r="D49" s="217"/>
      <c r="E49" s="209"/>
      <c r="F49" s="211" t="s">
        <v>148</v>
      </c>
      <c r="G49" s="203"/>
    </row>
    <row r="50" spans="1:7" x14ac:dyDescent="0.25">
      <c r="A50" s="201"/>
      <c r="B50" s="202"/>
      <c r="C50" s="210"/>
      <c r="D50" s="217"/>
      <c r="E50" s="210"/>
      <c r="F50" s="202"/>
      <c r="G50" s="203"/>
    </row>
    <row r="51" spans="1:7" x14ac:dyDescent="0.25">
      <c r="A51" s="201"/>
      <c r="B51" s="202"/>
      <c r="C51" s="202"/>
      <c r="D51" s="216"/>
      <c r="E51" s="202"/>
      <c r="F51" s="202"/>
      <c r="G51" s="203"/>
    </row>
    <row r="52" spans="1:7" x14ac:dyDescent="0.25">
      <c r="A52" s="201"/>
      <c r="B52" s="202"/>
      <c r="C52" s="202"/>
      <c r="D52" s="206"/>
      <c r="E52" s="202"/>
      <c r="F52" s="202"/>
      <c r="G52" s="203"/>
    </row>
    <row r="53" spans="1:7" x14ac:dyDescent="0.25">
      <c r="A53" s="201"/>
      <c r="B53" s="202"/>
      <c r="C53" s="202"/>
      <c r="D53" s="208" t="s">
        <v>149</v>
      </c>
      <c r="E53" s="202"/>
      <c r="F53" s="202"/>
      <c r="G53" s="203"/>
    </row>
    <row r="54" spans="1:7" x14ac:dyDescent="0.25">
      <c r="A54" s="201"/>
      <c r="B54" s="202"/>
      <c r="C54" s="202"/>
      <c r="D54" s="202"/>
      <c r="E54" s="202"/>
      <c r="F54" s="202"/>
      <c r="G54" s="203"/>
    </row>
    <row r="55" spans="1:7" x14ac:dyDescent="0.25">
      <c r="A55" s="201"/>
      <c r="B55" s="202"/>
      <c r="C55" s="202"/>
      <c r="D55" s="202"/>
      <c r="E55" s="202"/>
      <c r="F55" s="202"/>
      <c r="G55" s="203"/>
    </row>
    <row r="56" spans="1:7" x14ac:dyDescent="0.25">
      <c r="A56" s="201"/>
      <c r="B56" s="202"/>
      <c r="C56" s="202"/>
      <c r="D56" s="202"/>
      <c r="E56" s="202"/>
      <c r="F56" s="202"/>
      <c r="G56" s="203"/>
    </row>
    <row r="57" spans="1:7" x14ac:dyDescent="0.25">
      <c r="A57" s="212"/>
      <c r="B57" s="213"/>
      <c r="C57" s="213"/>
      <c r="D57" s="213"/>
      <c r="E57" s="213"/>
      <c r="F57" s="213"/>
      <c r="G57" s="214"/>
    </row>
    <row r="58" spans="1:7" ht="51.75" customHeight="1" x14ac:dyDescent="0.25">
      <c r="A58" s="215"/>
      <c r="B58" s="215"/>
      <c r="C58" s="215"/>
      <c r="D58" s="215"/>
      <c r="E58" s="215"/>
      <c r="F58" s="215"/>
      <c r="G58" s="215"/>
    </row>
    <row r="59" spans="1:7" x14ac:dyDescent="0.25">
      <c r="A59" s="215"/>
      <c r="B59" s="215"/>
      <c r="C59" s="215"/>
      <c r="D59" s="215"/>
      <c r="E59" s="215"/>
      <c r="F59" s="215"/>
      <c r="G59" s="215"/>
    </row>
    <row r="60" spans="1:7" ht="32.25" customHeight="1" x14ac:dyDescent="0.25">
      <c r="A60" s="240" t="s">
        <v>150</v>
      </c>
      <c r="B60" s="240"/>
      <c r="C60" s="240"/>
      <c r="D60" s="240"/>
      <c r="E60" s="240"/>
      <c r="F60" s="240"/>
      <c r="G60" s="240"/>
    </row>
    <row r="61" spans="1:7" x14ac:dyDescent="0.25">
      <c r="A61" s="201"/>
      <c r="B61" s="202"/>
      <c r="C61" s="202"/>
      <c r="D61" s="202"/>
      <c r="E61" s="202"/>
      <c r="F61" s="202"/>
      <c r="G61" s="203"/>
    </row>
    <row r="62" spans="1:7" x14ac:dyDescent="0.25">
      <c r="A62" s="201"/>
      <c r="B62" s="202"/>
      <c r="C62" s="202"/>
      <c r="D62" s="202"/>
      <c r="E62" s="202"/>
      <c r="F62" s="202"/>
      <c r="G62" s="203"/>
    </row>
    <row r="63" spans="1:7" x14ac:dyDescent="0.25">
      <c r="A63" s="201"/>
      <c r="B63" s="202"/>
      <c r="C63" s="202"/>
      <c r="D63" s="216"/>
      <c r="E63" s="202"/>
      <c r="F63" s="202"/>
      <c r="G63" s="203"/>
    </row>
    <row r="64" spans="1:7" x14ac:dyDescent="0.25">
      <c r="A64" s="201"/>
      <c r="B64" s="241" t="s">
        <v>128</v>
      </c>
      <c r="C64" s="241"/>
      <c r="D64" s="206"/>
      <c r="E64" s="242" t="s">
        <v>129</v>
      </c>
      <c r="F64" s="242"/>
      <c r="G64" s="203"/>
    </row>
    <row r="65" spans="1:7" x14ac:dyDescent="0.25">
      <c r="A65" s="201"/>
      <c r="B65" s="207"/>
      <c r="C65" s="202"/>
      <c r="D65" s="208" t="s">
        <v>151</v>
      </c>
      <c r="E65" s="202"/>
      <c r="F65" s="202"/>
      <c r="G65" s="203"/>
    </row>
    <row r="66" spans="1:7" x14ac:dyDescent="0.25">
      <c r="A66" s="201"/>
      <c r="B66" s="207"/>
      <c r="C66" s="204"/>
      <c r="D66" s="217"/>
      <c r="E66" s="204"/>
      <c r="F66" s="202"/>
      <c r="G66" s="203"/>
    </row>
    <row r="67" spans="1:7" x14ac:dyDescent="0.25">
      <c r="A67" s="201"/>
      <c r="B67" s="207"/>
      <c r="C67" s="209"/>
      <c r="D67" s="217"/>
      <c r="E67" s="209"/>
      <c r="F67" s="202"/>
      <c r="G67" s="203"/>
    </row>
    <row r="68" spans="1:7" x14ac:dyDescent="0.25">
      <c r="A68" s="201"/>
      <c r="B68" s="207"/>
      <c r="C68" s="210"/>
      <c r="D68" s="217"/>
      <c r="E68" s="210"/>
      <c r="F68" s="202"/>
      <c r="G68" s="203"/>
    </row>
    <row r="69" spans="1:7" x14ac:dyDescent="0.25">
      <c r="A69" s="201"/>
      <c r="B69" s="204"/>
      <c r="C69" s="202"/>
      <c r="D69" s="216"/>
      <c r="E69" s="202"/>
      <c r="F69" s="204"/>
      <c r="G69" s="203"/>
    </row>
    <row r="70" spans="1:7" x14ac:dyDescent="0.25">
      <c r="A70" s="201"/>
      <c r="B70" s="209"/>
      <c r="C70" s="202"/>
      <c r="D70" s="206"/>
      <c r="E70" s="202"/>
      <c r="F70" s="209"/>
      <c r="G70" s="203"/>
    </row>
    <row r="71" spans="1:7" x14ac:dyDescent="0.25">
      <c r="A71" s="201"/>
      <c r="B71" s="209"/>
      <c r="C71" s="202"/>
      <c r="D71" s="208" t="s">
        <v>152</v>
      </c>
      <c r="E71" s="202"/>
      <c r="F71" s="209"/>
      <c r="G71" s="203"/>
    </row>
    <row r="72" spans="1:7" x14ac:dyDescent="0.25">
      <c r="A72" s="201"/>
      <c r="B72" s="209"/>
      <c r="C72" s="202"/>
      <c r="D72" s="217"/>
      <c r="E72" s="202"/>
      <c r="F72" s="209"/>
      <c r="G72" s="203"/>
    </row>
    <row r="73" spans="1:7" x14ac:dyDescent="0.25">
      <c r="A73" s="201"/>
      <c r="B73" s="209"/>
      <c r="C73" s="211" t="s">
        <v>153</v>
      </c>
      <c r="D73" s="217"/>
      <c r="E73" s="211" t="s">
        <v>154</v>
      </c>
      <c r="F73" s="209"/>
      <c r="G73" s="203"/>
    </row>
    <row r="74" spans="1:7" x14ac:dyDescent="0.25">
      <c r="A74" s="201"/>
      <c r="B74" s="209"/>
      <c r="C74" s="202"/>
      <c r="D74" s="216"/>
      <c r="E74" s="202"/>
      <c r="F74" s="209"/>
      <c r="G74" s="203"/>
    </row>
    <row r="75" spans="1:7" x14ac:dyDescent="0.25">
      <c r="A75" s="201"/>
      <c r="B75" s="209"/>
      <c r="C75" s="202"/>
      <c r="D75" s="206"/>
      <c r="E75" s="202"/>
      <c r="F75" s="209"/>
      <c r="G75" s="203"/>
    </row>
    <row r="76" spans="1:7" x14ac:dyDescent="0.25">
      <c r="A76" s="201"/>
      <c r="B76" s="210"/>
      <c r="C76" s="202"/>
      <c r="D76" s="208" t="s">
        <v>155</v>
      </c>
      <c r="E76" s="202"/>
      <c r="F76" s="210"/>
      <c r="G76" s="203"/>
    </row>
    <row r="77" spans="1:7" x14ac:dyDescent="0.25">
      <c r="A77" s="201"/>
      <c r="B77" s="202"/>
      <c r="C77" s="204"/>
      <c r="D77" s="217"/>
      <c r="E77" s="204"/>
      <c r="F77" s="202"/>
      <c r="G77" s="203"/>
    </row>
    <row r="78" spans="1:7" x14ac:dyDescent="0.25">
      <c r="A78" s="201"/>
      <c r="B78" s="202"/>
      <c r="C78" s="209"/>
      <c r="D78" s="217"/>
      <c r="E78" s="209"/>
      <c r="F78" s="202"/>
      <c r="G78" s="203"/>
    </row>
    <row r="79" spans="1:7" x14ac:dyDescent="0.25">
      <c r="A79" s="201"/>
      <c r="B79" s="211" t="s">
        <v>156</v>
      </c>
      <c r="C79" s="210"/>
      <c r="D79" s="217"/>
      <c r="E79" s="210"/>
      <c r="F79" s="211" t="s">
        <v>157</v>
      </c>
      <c r="G79" s="203"/>
    </row>
    <row r="80" spans="1:7" x14ac:dyDescent="0.25">
      <c r="A80" s="201"/>
      <c r="B80" s="202"/>
      <c r="C80" s="202"/>
      <c r="D80" s="216"/>
      <c r="E80" s="202"/>
      <c r="F80" s="202"/>
      <c r="G80" s="203"/>
    </row>
    <row r="81" spans="1:7" x14ac:dyDescent="0.25">
      <c r="A81" s="201"/>
      <c r="B81" s="202"/>
      <c r="C81" s="202"/>
      <c r="D81" s="206"/>
      <c r="E81" s="202"/>
      <c r="F81" s="202"/>
      <c r="G81" s="203"/>
    </row>
    <row r="82" spans="1:7" x14ac:dyDescent="0.25">
      <c r="A82" s="201"/>
      <c r="B82" s="202"/>
      <c r="C82" s="202"/>
      <c r="D82" s="208" t="s">
        <v>158</v>
      </c>
      <c r="E82" s="202"/>
      <c r="F82" s="202"/>
      <c r="G82" s="203"/>
    </row>
    <row r="83" spans="1:7" x14ac:dyDescent="0.25">
      <c r="A83" s="201"/>
      <c r="B83" s="202"/>
      <c r="C83" s="202"/>
      <c r="D83" s="202"/>
      <c r="E83" s="202"/>
      <c r="F83" s="202"/>
      <c r="G83" s="203"/>
    </row>
    <row r="84" spans="1:7" x14ac:dyDescent="0.25">
      <c r="A84" s="201"/>
      <c r="B84" s="202"/>
      <c r="C84" s="202"/>
      <c r="D84" s="202"/>
      <c r="E84" s="202"/>
      <c r="F84" s="202"/>
      <c r="G84" s="203"/>
    </row>
    <row r="85" spans="1:7" x14ac:dyDescent="0.25">
      <c r="A85" s="201"/>
      <c r="B85" s="202"/>
      <c r="C85" s="202"/>
      <c r="D85" s="202"/>
      <c r="E85" s="202"/>
      <c r="F85" s="202"/>
      <c r="G85" s="203"/>
    </row>
    <row r="86" spans="1:7" x14ac:dyDescent="0.25">
      <c r="A86" s="212"/>
      <c r="B86" s="213"/>
      <c r="C86" s="213"/>
      <c r="D86" s="213"/>
      <c r="E86" s="213"/>
      <c r="F86" s="213"/>
      <c r="G86" s="214"/>
    </row>
    <row r="87" spans="1:7" ht="66.75" customHeight="1" x14ac:dyDescent="0.25">
      <c r="A87" s="215"/>
      <c r="B87" s="215"/>
      <c r="C87" s="215"/>
      <c r="D87" s="215"/>
      <c r="E87" s="215"/>
      <c r="F87" s="215"/>
      <c r="G87" s="215"/>
    </row>
    <row r="88" spans="1:7" x14ac:dyDescent="0.25">
      <c r="A88" s="215"/>
      <c r="B88" s="215"/>
      <c r="C88" s="215"/>
      <c r="D88" s="215"/>
      <c r="E88" s="215"/>
      <c r="F88" s="215"/>
      <c r="G88" s="215"/>
    </row>
    <row r="89" spans="1:7" ht="34.5" customHeight="1" x14ac:dyDescent="0.25">
      <c r="A89" s="240" t="s">
        <v>159</v>
      </c>
      <c r="B89" s="240"/>
      <c r="C89" s="240"/>
      <c r="D89" s="240"/>
      <c r="E89" s="240"/>
      <c r="F89" s="240"/>
      <c r="G89" s="240"/>
    </row>
    <row r="90" spans="1:7" x14ac:dyDescent="0.25">
      <c r="A90" s="201"/>
      <c r="B90" s="202"/>
      <c r="C90" s="202"/>
      <c r="D90" s="202"/>
      <c r="E90" s="202"/>
      <c r="F90" s="202"/>
      <c r="G90" s="203"/>
    </row>
    <row r="91" spans="1:7" x14ac:dyDescent="0.25">
      <c r="A91" s="201"/>
      <c r="B91" s="202"/>
      <c r="C91" s="202"/>
      <c r="D91" s="202"/>
      <c r="E91" s="202"/>
      <c r="F91" s="202"/>
      <c r="G91" s="203"/>
    </row>
    <row r="92" spans="1:7" x14ac:dyDescent="0.25">
      <c r="A92" s="201"/>
      <c r="B92" s="202"/>
      <c r="C92" s="202"/>
      <c r="D92" s="216"/>
      <c r="E92" s="202"/>
      <c r="F92" s="202"/>
      <c r="G92" s="203"/>
    </row>
    <row r="93" spans="1:7" x14ac:dyDescent="0.25">
      <c r="A93" s="201"/>
      <c r="B93" s="241" t="s">
        <v>128</v>
      </c>
      <c r="C93" s="241"/>
      <c r="D93" s="206"/>
      <c r="E93" s="242" t="s">
        <v>129</v>
      </c>
      <c r="F93" s="242"/>
      <c r="G93" s="203"/>
    </row>
    <row r="94" spans="1:7" x14ac:dyDescent="0.25">
      <c r="A94" s="201"/>
      <c r="B94" s="207"/>
      <c r="C94" s="202"/>
      <c r="D94" s="208" t="s">
        <v>160</v>
      </c>
      <c r="E94" s="202"/>
      <c r="F94" s="202"/>
      <c r="G94" s="203"/>
    </row>
    <row r="95" spans="1:7" x14ac:dyDescent="0.25">
      <c r="A95" s="201"/>
      <c r="B95" s="207"/>
      <c r="C95" s="204"/>
      <c r="D95" s="217"/>
      <c r="E95" s="204"/>
      <c r="F95" s="202"/>
      <c r="G95" s="203"/>
    </row>
    <row r="96" spans="1:7" x14ac:dyDescent="0.25">
      <c r="A96" s="201"/>
      <c r="B96" s="207"/>
      <c r="C96" s="209"/>
      <c r="D96" s="217"/>
      <c r="E96" s="209"/>
      <c r="F96" s="202"/>
      <c r="G96" s="203"/>
    </row>
    <row r="97" spans="1:7" x14ac:dyDescent="0.25">
      <c r="A97" s="201"/>
      <c r="B97" s="207"/>
      <c r="C97" s="210"/>
      <c r="D97" s="217"/>
      <c r="E97" s="210"/>
      <c r="F97" s="202"/>
      <c r="G97" s="203"/>
    </row>
    <row r="98" spans="1:7" x14ac:dyDescent="0.25">
      <c r="A98" s="201"/>
      <c r="B98" s="204"/>
      <c r="C98" s="202"/>
      <c r="D98" s="216"/>
      <c r="E98" s="202"/>
      <c r="F98" s="204"/>
      <c r="G98" s="203"/>
    </row>
    <row r="99" spans="1:7" x14ac:dyDescent="0.25">
      <c r="A99" s="201"/>
      <c r="B99" s="209"/>
      <c r="C99" s="202"/>
      <c r="D99" s="206"/>
      <c r="E99" s="202"/>
      <c r="F99" s="209"/>
      <c r="G99" s="203"/>
    </row>
    <row r="100" spans="1:7" x14ac:dyDescent="0.25">
      <c r="A100" s="201"/>
      <c r="B100" s="209"/>
      <c r="C100" s="202"/>
      <c r="D100" s="208" t="s">
        <v>161</v>
      </c>
      <c r="E100" s="202"/>
      <c r="F100" s="209"/>
      <c r="G100" s="203"/>
    </row>
    <row r="101" spans="1:7" x14ac:dyDescent="0.25">
      <c r="A101" s="201"/>
      <c r="B101" s="209"/>
      <c r="C101" s="202"/>
      <c r="D101" s="217"/>
      <c r="E101" s="202"/>
      <c r="F101" s="209"/>
      <c r="G101" s="203"/>
    </row>
    <row r="102" spans="1:7" x14ac:dyDescent="0.25">
      <c r="A102" s="201"/>
      <c r="B102" s="209"/>
      <c r="C102" s="211" t="s">
        <v>162</v>
      </c>
      <c r="D102" s="217"/>
      <c r="E102" s="211" t="s">
        <v>163</v>
      </c>
      <c r="F102" s="209"/>
      <c r="G102" s="203"/>
    </row>
    <row r="103" spans="1:7" x14ac:dyDescent="0.25">
      <c r="A103" s="201"/>
      <c r="B103" s="209"/>
      <c r="C103" s="202"/>
      <c r="D103" s="216"/>
      <c r="E103" s="202"/>
      <c r="F103" s="209"/>
      <c r="G103" s="203"/>
    </row>
    <row r="104" spans="1:7" x14ac:dyDescent="0.25">
      <c r="A104" s="201"/>
      <c r="B104" s="209"/>
      <c r="C104" s="202"/>
      <c r="D104" s="206"/>
      <c r="E104" s="202"/>
      <c r="F104" s="209"/>
      <c r="G104" s="203"/>
    </row>
    <row r="105" spans="1:7" x14ac:dyDescent="0.25">
      <c r="A105" s="201"/>
      <c r="B105" s="210"/>
      <c r="C105" s="202"/>
      <c r="D105" s="208" t="s">
        <v>164</v>
      </c>
      <c r="E105" s="202"/>
      <c r="F105" s="210"/>
      <c r="G105" s="203"/>
    </row>
    <row r="106" spans="1:7" x14ac:dyDescent="0.25">
      <c r="A106" s="201"/>
      <c r="B106" s="202"/>
      <c r="C106" s="204"/>
      <c r="D106" s="217"/>
      <c r="E106" s="204"/>
      <c r="F106" s="202"/>
      <c r="G106" s="203"/>
    </row>
    <row r="107" spans="1:7" x14ac:dyDescent="0.25">
      <c r="A107" s="201"/>
      <c r="B107" s="202"/>
      <c r="C107" s="209"/>
      <c r="D107" s="217"/>
      <c r="E107" s="209"/>
      <c r="F107" s="202"/>
      <c r="G107" s="203"/>
    </row>
    <row r="108" spans="1:7" x14ac:dyDescent="0.25">
      <c r="A108" s="201"/>
      <c r="B108" s="211" t="s">
        <v>165</v>
      </c>
      <c r="C108" s="210"/>
      <c r="D108" s="217"/>
      <c r="E108" s="210"/>
      <c r="F108" s="211" t="s">
        <v>166</v>
      </c>
      <c r="G108" s="203"/>
    </row>
    <row r="109" spans="1:7" x14ac:dyDescent="0.25">
      <c r="A109" s="201"/>
      <c r="B109" s="202"/>
      <c r="C109" s="202"/>
      <c r="D109" s="216"/>
      <c r="E109" s="202"/>
      <c r="F109" s="202"/>
      <c r="G109" s="203"/>
    </row>
    <row r="110" spans="1:7" x14ac:dyDescent="0.25">
      <c r="A110" s="201"/>
      <c r="B110" s="202"/>
      <c r="C110" s="202"/>
      <c r="D110" s="206"/>
      <c r="E110" s="202"/>
      <c r="F110" s="202"/>
      <c r="G110" s="203"/>
    </row>
    <row r="111" spans="1:7" x14ac:dyDescent="0.25">
      <c r="A111" s="201"/>
      <c r="B111" s="202"/>
      <c r="C111" s="202"/>
      <c r="D111" s="208" t="s">
        <v>167</v>
      </c>
      <c r="E111" s="202"/>
      <c r="F111" s="202"/>
      <c r="G111" s="203"/>
    </row>
    <row r="112" spans="1:7" x14ac:dyDescent="0.25">
      <c r="A112" s="201"/>
      <c r="B112" s="202"/>
      <c r="C112" s="202"/>
      <c r="D112" s="202"/>
      <c r="E112" s="202"/>
      <c r="F112" s="202"/>
      <c r="G112" s="203"/>
    </row>
    <row r="113" spans="1:7" x14ac:dyDescent="0.25">
      <c r="A113" s="201"/>
      <c r="B113" s="202"/>
      <c r="C113" s="202"/>
      <c r="D113" s="202"/>
      <c r="E113" s="202"/>
      <c r="F113" s="202"/>
      <c r="G113" s="203"/>
    </row>
    <row r="114" spans="1:7" x14ac:dyDescent="0.25">
      <c r="A114" s="201"/>
      <c r="B114" s="202"/>
      <c r="C114" s="202"/>
      <c r="D114" s="202"/>
      <c r="E114" s="202"/>
      <c r="F114" s="202"/>
      <c r="G114" s="203"/>
    </row>
    <row r="115" spans="1:7" x14ac:dyDescent="0.25">
      <c r="A115" s="212"/>
      <c r="B115" s="213"/>
      <c r="C115" s="213"/>
      <c r="D115" s="213"/>
      <c r="E115" s="213"/>
      <c r="F115" s="213"/>
      <c r="G115" s="214"/>
    </row>
  </sheetData>
  <mergeCells count="12">
    <mergeCell ref="A1:G1"/>
    <mergeCell ref="B5:C5"/>
    <mergeCell ref="E5:F5"/>
    <mergeCell ref="A31:G31"/>
    <mergeCell ref="B35:C35"/>
    <mergeCell ref="E35:F35"/>
    <mergeCell ref="A60:G60"/>
    <mergeCell ref="B64:C64"/>
    <mergeCell ref="E64:F64"/>
    <mergeCell ref="A89:G89"/>
    <mergeCell ref="B93:C93"/>
    <mergeCell ref="E93:F93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"/>
  <sheetViews>
    <sheetView topLeftCell="A4" zoomScale="85" zoomScaleNormal="85" workbookViewId="0">
      <selection activeCell="A5" sqref="A5:E18"/>
    </sheetView>
  </sheetViews>
  <sheetFormatPr defaultColWidth="9" defaultRowHeight="13.2" x14ac:dyDescent="0.25"/>
  <cols>
    <col min="1" max="1" width="18.109375" style="3" customWidth="1"/>
    <col min="2" max="2" width="37.6640625" style="3" customWidth="1"/>
    <col min="3" max="3" width="26" customWidth="1"/>
    <col min="4" max="4" width="30" customWidth="1"/>
    <col min="5" max="5" width="28.6640625" customWidth="1"/>
    <col min="6" max="6" width="5.33203125" customWidth="1"/>
    <col min="7" max="7" width="11.33203125" customWidth="1"/>
    <col min="8" max="8" width="11.109375" customWidth="1"/>
    <col min="9" max="9" width="3.6640625" style="3" customWidth="1"/>
    <col min="10" max="10" width="15" customWidth="1"/>
    <col min="11" max="11" width="3.6640625" style="3" customWidth="1"/>
    <col min="12" max="12" width="15" customWidth="1"/>
    <col min="13" max="13" width="3.6640625" style="3" customWidth="1"/>
    <col min="14" max="14" width="15" customWidth="1"/>
    <col min="15" max="15" width="3.6640625" style="3" customWidth="1"/>
    <col min="16" max="16" width="15" customWidth="1"/>
  </cols>
  <sheetData>
    <row r="1" spans="1:15" ht="27" customHeight="1" x14ac:dyDescent="0.35">
      <c r="A1" s="4"/>
      <c r="B1" s="4"/>
      <c r="C1" s="5"/>
      <c r="D1" s="5"/>
      <c r="E1" s="5"/>
    </row>
    <row r="2" spans="1:15" ht="27" customHeight="1" x14ac:dyDescent="0.4">
      <c r="A2" s="4" t="s">
        <v>14</v>
      </c>
      <c r="B2" s="6">
        <v>2024</v>
      </c>
      <c r="C2" s="5"/>
    </row>
    <row r="3" spans="1:15" ht="27" customHeight="1" x14ac:dyDescent="0.35">
      <c r="A3" s="4"/>
      <c r="B3" s="4"/>
      <c r="C3" s="5"/>
      <c r="D3" s="5"/>
      <c r="E3" s="5"/>
    </row>
    <row r="4" spans="1:15" ht="27" customHeight="1" x14ac:dyDescent="0.35">
      <c r="A4" s="7" t="s">
        <v>15</v>
      </c>
      <c r="B4" s="7" t="s">
        <v>16</v>
      </c>
      <c r="C4" s="7" t="s">
        <v>17</v>
      </c>
      <c r="D4" s="7" t="s">
        <v>18</v>
      </c>
      <c r="E4" s="7" t="s">
        <v>19</v>
      </c>
    </row>
    <row r="5" spans="1:15" ht="27" customHeight="1" x14ac:dyDescent="0.35">
      <c r="A5" s="8">
        <v>1</v>
      </c>
      <c r="B5" s="8" t="s">
        <v>20</v>
      </c>
      <c r="C5" s="8" t="s">
        <v>21</v>
      </c>
      <c r="D5" s="8" t="s">
        <v>22</v>
      </c>
      <c r="E5" s="8" t="s">
        <v>23</v>
      </c>
      <c r="N5" s="9"/>
    </row>
    <row r="6" spans="1:15" ht="27" customHeight="1" x14ac:dyDescent="0.35">
      <c r="A6" s="8">
        <v>2</v>
      </c>
      <c r="B6" s="8" t="s">
        <v>24</v>
      </c>
      <c r="C6" s="8" t="s">
        <v>25</v>
      </c>
      <c r="D6" s="8" t="s">
        <v>26</v>
      </c>
      <c r="E6" s="8" t="s">
        <v>27</v>
      </c>
    </row>
    <row r="7" spans="1:15" ht="27" customHeight="1" x14ac:dyDescent="0.35">
      <c r="A7" s="8">
        <v>3</v>
      </c>
      <c r="B7" s="8" t="s">
        <v>28</v>
      </c>
      <c r="C7" s="8" t="s">
        <v>168</v>
      </c>
      <c r="D7" s="8" t="s">
        <v>169</v>
      </c>
      <c r="E7" s="8" t="s">
        <v>29</v>
      </c>
    </row>
    <row r="8" spans="1:15" ht="27" customHeight="1" x14ac:dyDescent="0.35">
      <c r="A8" s="8">
        <v>4</v>
      </c>
      <c r="B8" s="8" t="s">
        <v>181</v>
      </c>
      <c r="C8" s="8" t="s">
        <v>175</v>
      </c>
      <c r="D8" s="8" t="s">
        <v>30</v>
      </c>
      <c r="E8" s="8" t="s">
        <v>176</v>
      </c>
      <c r="G8" s="293"/>
      <c r="H8" s="293"/>
    </row>
    <row r="9" spans="1:15" ht="27" customHeight="1" x14ac:dyDescent="0.35">
      <c r="A9" s="8">
        <v>5</v>
      </c>
      <c r="B9" s="8" t="s">
        <v>31</v>
      </c>
      <c r="C9" s="8" t="s">
        <v>32</v>
      </c>
      <c r="D9" s="8" t="s">
        <v>33</v>
      </c>
      <c r="E9" s="8" t="s">
        <v>34</v>
      </c>
      <c r="L9" s="4"/>
      <c r="M9" s="4"/>
      <c r="N9" s="4"/>
      <c r="O9" s="4"/>
    </row>
    <row r="10" spans="1:15" ht="27" customHeight="1" x14ac:dyDescent="0.35">
      <c r="A10" s="8">
        <v>6</v>
      </c>
      <c r="B10" s="8" t="s">
        <v>35</v>
      </c>
      <c r="C10" s="8" t="s">
        <v>36</v>
      </c>
      <c r="D10" s="8" t="s">
        <v>37</v>
      </c>
      <c r="E10" s="8" t="s">
        <v>38</v>
      </c>
    </row>
    <row r="11" spans="1:15" ht="27" customHeight="1" x14ac:dyDescent="0.35">
      <c r="A11" s="8">
        <v>7</v>
      </c>
      <c r="B11" s="8" t="s">
        <v>39</v>
      </c>
      <c r="C11" s="8" t="s">
        <v>177</v>
      </c>
      <c r="D11" s="8" t="s">
        <v>40</v>
      </c>
      <c r="E11" s="8" t="s">
        <v>41</v>
      </c>
    </row>
    <row r="12" spans="1:15" ht="27" customHeight="1" x14ac:dyDescent="0.35">
      <c r="A12" s="8">
        <v>8</v>
      </c>
      <c r="B12" s="8" t="s">
        <v>42</v>
      </c>
      <c r="C12" s="8" t="s">
        <v>43</v>
      </c>
      <c r="D12" s="8" t="s">
        <v>44</v>
      </c>
      <c r="E12" s="8" t="s">
        <v>45</v>
      </c>
    </row>
    <row r="13" spans="1:15" ht="27" customHeight="1" x14ac:dyDescent="0.35">
      <c r="A13" s="8">
        <v>9</v>
      </c>
      <c r="B13" s="8" t="s">
        <v>46</v>
      </c>
      <c r="C13" s="8" t="s">
        <v>47</v>
      </c>
      <c r="D13" s="8" t="s">
        <v>48</v>
      </c>
      <c r="E13" s="8" t="s">
        <v>49</v>
      </c>
    </row>
    <row r="14" spans="1:15" ht="27" customHeight="1" x14ac:dyDescent="0.35">
      <c r="A14" s="8">
        <v>10</v>
      </c>
      <c r="B14" s="8" t="s">
        <v>50</v>
      </c>
      <c r="C14" s="8" t="s">
        <v>170</v>
      </c>
      <c r="D14" s="8" t="s">
        <v>171</v>
      </c>
      <c r="E14" s="8" t="s">
        <v>172</v>
      </c>
    </row>
    <row r="15" spans="1:15" ht="27" customHeight="1" x14ac:dyDescent="0.35">
      <c r="A15" s="8">
        <v>11</v>
      </c>
      <c r="B15" s="8" t="s">
        <v>51</v>
      </c>
      <c r="C15" s="8" t="s">
        <v>178</v>
      </c>
      <c r="D15" s="8" t="s">
        <v>179</v>
      </c>
      <c r="E15" s="8" t="s">
        <v>180</v>
      </c>
    </row>
    <row r="16" spans="1:15" ht="27" customHeight="1" x14ac:dyDescent="0.35">
      <c r="A16" s="8">
        <v>12</v>
      </c>
      <c r="B16" s="8" t="s">
        <v>52</v>
      </c>
      <c r="C16" s="8" t="s">
        <v>53</v>
      </c>
      <c r="D16" s="8" t="s">
        <v>173</v>
      </c>
      <c r="E16" s="8" t="s">
        <v>174</v>
      </c>
    </row>
    <row r="17" spans="1:5" ht="27" customHeight="1" x14ac:dyDescent="0.35">
      <c r="A17" s="8">
        <v>13</v>
      </c>
      <c r="B17" s="8" t="s">
        <v>54</v>
      </c>
      <c r="C17" s="8" t="s">
        <v>55</v>
      </c>
      <c r="D17" s="8" t="s">
        <v>56</v>
      </c>
      <c r="E17" s="8" t="s">
        <v>57</v>
      </c>
    </row>
    <row r="18" spans="1:5" ht="27" customHeight="1" x14ac:dyDescent="0.35">
      <c r="A18" s="8">
        <v>14</v>
      </c>
      <c r="B18" s="8" t="s">
        <v>58</v>
      </c>
      <c r="C18" s="8" t="s">
        <v>59</v>
      </c>
      <c r="D18" s="8" t="s">
        <v>60</v>
      </c>
      <c r="E18" s="8" t="s">
        <v>61</v>
      </c>
    </row>
    <row r="19" spans="1:5" ht="27" customHeight="1" x14ac:dyDescent="0.35">
      <c r="A19" s="8"/>
      <c r="B19" s="8"/>
      <c r="C19" s="8"/>
      <c r="D19" s="8"/>
      <c r="E19" s="8"/>
    </row>
    <row r="20" spans="1:5" ht="27" customHeight="1" x14ac:dyDescent="0.35">
      <c r="A20" s="8"/>
      <c r="B20" s="8"/>
      <c r="C20" s="8"/>
      <c r="D20" s="8"/>
      <c r="E20" s="8"/>
    </row>
    <row r="21" spans="1:5" ht="27" customHeight="1" x14ac:dyDescent="0.25"/>
    <row r="22" spans="1:5" ht="27" customHeight="1" x14ac:dyDescent="0.35">
      <c r="B22" s="4"/>
      <c r="C22" s="4"/>
      <c r="D22" s="4"/>
      <c r="E22" s="4"/>
    </row>
    <row r="23" spans="1:5" ht="27" customHeight="1" x14ac:dyDescent="0.25"/>
    <row r="24" spans="1:5" ht="27" customHeight="1" x14ac:dyDescent="0.25"/>
    <row r="25" spans="1:5" ht="27" customHeight="1" x14ac:dyDescent="0.25"/>
    <row r="26" spans="1:5" ht="27" customHeight="1" x14ac:dyDescent="0.25"/>
    <row r="27" spans="1:5" ht="27" customHeight="1" x14ac:dyDescent="0.25"/>
    <row r="28" spans="1:5" ht="27" customHeight="1" x14ac:dyDescent="0.25"/>
    <row r="29" spans="1:5" ht="27" customHeight="1" x14ac:dyDescent="0.25"/>
  </sheetData>
  <pageMargins left="0.36319444444444399" right="0.242361111111111" top="0.39930555555555602" bottom="0.28402777777777799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23"/>
  <sheetViews>
    <sheetView zoomScale="85" zoomScaleNormal="85" workbookViewId="0">
      <selection activeCell="A8" sqref="A8:K8"/>
    </sheetView>
  </sheetViews>
  <sheetFormatPr defaultColWidth="11.88671875" defaultRowHeight="13.2" x14ac:dyDescent="0.25"/>
  <cols>
    <col min="2" max="2" width="5.88671875" customWidth="1"/>
    <col min="3" max="3" width="16.88671875" customWidth="1"/>
    <col min="4" max="4" width="5.44140625" customWidth="1"/>
    <col min="5" max="5" width="16.88671875" customWidth="1"/>
    <col min="6" max="6" width="3.6640625" customWidth="1"/>
    <col min="7" max="7" width="16.5546875" customWidth="1"/>
    <col min="8" max="8" width="5.109375" customWidth="1"/>
    <col min="9" max="9" width="16.88671875" customWidth="1"/>
    <col min="10" max="10" width="6.109375" style="3" customWidth="1"/>
    <col min="11" max="11" width="18.109375" customWidth="1"/>
  </cols>
  <sheetData>
    <row r="1" spans="1:29" ht="9" customHeight="1" x14ac:dyDescent="0.25"/>
    <row r="2" spans="1:29" ht="26.25" customHeight="1" x14ac:dyDescent="0.25">
      <c r="A2" s="219" t="s">
        <v>62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29" ht="26.25" customHeight="1" x14ac:dyDescent="0.25">
      <c r="A3" s="10" t="s">
        <v>63</v>
      </c>
      <c r="B3" s="11">
        <v>1</v>
      </c>
      <c r="C3" s="9" t="str">
        <f>LOOKUP($B3,Týmy!$A$5:$A$20,Týmy!$B$5:$B$20)</f>
        <v>BAD BOYS</v>
      </c>
      <c r="D3" s="11">
        <v>2</v>
      </c>
      <c r="E3" s="9" t="str">
        <f>LOOKUP($D3,Týmy!$A$5:$A$20,Týmy!$B$5:$B$20)</f>
        <v>B-FIT</v>
      </c>
      <c r="F3" s="11">
        <v>3</v>
      </c>
      <c r="G3" s="9" t="str">
        <f>LOOKUP($F3,Týmy!$A$5:$A$20,Týmy!$B$5:$B$20)</f>
        <v>FORHENĎÁCI</v>
      </c>
      <c r="H3" s="11">
        <v>4</v>
      </c>
      <c r="I3" s="9" t="str">
        <f>LOOKUP($H3,Týmy!$A$5:$A$20,Týmy!$B$5:$B$20)</f>
        <v>HADI V LETADLE</v>
      </c>
      <c r="J3" s="11">
        <v>5</v>
      </c>
      <c r="K3" s="9" t="str">
        <f>LOOKUP($J3,Týmy!$A$5:$A$20,Týmy!$B$5:$B$20)</f>
        <v>HROŠI</v>
      </c>
      <c r="O3" s="3"/>
      <c r="P3" s="3"/>
      <c r="Q3" s="3"/>
      <c r="R3" s="3"/>
      <c r="S3" s="3"/>
    </row>
    <row r="4" spans="1:29" ht="26.25" customHeight="1" x14ac:dyDescent="0.25">
      <c r="A4" s="10" t="s">
        <v>64</v>
      </c>
      <c r="B4" s="11">
        <v>6</v>
      </c>
      <c r="C4" s="9" t="str">
        <f>LOOKUP($B4,Týmy!$A$5:$A$20,Týmy!$B$5:$B$20)</f>
        <v>Krásnej-chytrej-bohatej</v>
      </c>
      <c r="D4" s="11">
        <v>7</v>
      </c>
      <c r="E4" s="9" t="str">
        <f>LOOKUP($D4,Týmy!$A$5:$A$20,Týmy!$B$5:$B$20)</f>
        <v>KREDATI</v>
      </c>
      <c r="F4" s="11">
        <v>8</v>
      </c>
      <c r="G4" s="9" t="str">
        <f>LOOKUP($F4,Týmy!$A$5:$A$20,Týmy!$B$5:$B$20)</f>
        <v>LACHTANI</v>
      </c>
      <c r="H4" s="11">
        <v>9</v>
      </c>
      <c r="I4" s="9" t="str">
        <f>LOOKUP($H4,Týmy!$A$5:$A$20,Týmy!$B$5:$B$20)</f>
        <v>MARNOST</v>
      </c>
      <c r="J4" s="11">
        <v>10</v>
      </c>
      <c r="K4" s="9" t="str">
        <f>LOOKUP($J4,Týmy!$A$5:$A$20,Týmy!$B$5:$B$20)</f>
        <v>SHOWSTAY</v>
      </c>
      <c r="O4" s="3"/>
      <c r="P4" s="3"/>
      <c r="Q4" s="3"/>
      <c r="R4" s="3"/>
      <c r="S4" s="3"/>
    </row>
    <row r="5" spans="1:29" ht="26.25" customHeight="1" x14ac:dyDescent="0.25">
      <c r="A5" s="10" t="s">
        <v>65</v>
      </c>
      <c r="B5" s="11">
        <v>11</v>
      </c>
      <c r="C5" s="9" t="str">
        <f>LOOKUP($B5,Týmy!$A$5:$A$20,Týmy!$B$5:$B$20)</f>
        <v>SPARTAK BOYS</v>
      </c>
      <c r="D5" s="11">
        <v>12</v>
      </c>
      <c r="E5" s="9" t="str">
        <f>LOOKUP($D5,Týmy!$A$5:$A$20,Týmy!$B$5:$B$20)</f>
        <v>ŠNORCHL</v>
      </c>
      <c r="F5" s="11">
        <v>13</v>
      </c>
      <c r="G5" s="9" t="str">
        <f>LOOKUP($F5,Týmy!$A$5:$A$20,Týmy!$B$5:$B$20)</f>
        <v>Velkej-větší-chromej</v>
      </c>
      <c r="H5" s="11">
        <v>14</v>
      </c>
      <c r="I5" s="9" t="str">
        <f>LOOKUP($H5,Týmy!$A$5:$A$20,Týmy!$B$5:$B$20)</f>
        <v>VLČÁCI</v>
      </c>
      <c r="J5" s="11"/>
      <c r="K5" s="9"/>
      <c r="O5" s="3"/>
      <c r="P5" s="3"/>
      <c r="Q5" s="3"/>
      <c r="R5" s="3"/>
      <c r="S5" s="3"/>
    </row>
    <row r="6" spans="1:29" ht="19.5" customHeight="1" x14ac:dyDescent="0.25">
      <c r="B6" s="3"/>
      <c r="D6" s="3"/>
      <c r="F6" s="3"/>
      <c r="H6" s="3"/>
    </row>
    <row r="7" spans="1:29" ht="26.25" hidden="1" customHeight="1" x14ac:dyDescent="0.25">
      <c r="B7" s="3"/>
      <c r="D7" s="3"/>
      <c r="F7" s="3"/>
      <c r="H7" s="3"/>
    </row>
    <row r="8" spans="1:29" ht="26.25" customHeight="1" x14ac:dyDescent="0.25">
      <c r="A8" s="219" t="s">
        <v>66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1:29" ht="26.25" customHeight="1" x14ac:dyDescent="0.25">
      <c r="A9" s="10" t="s">
        <v>63</v>
      </c>
      <c r="B9" s="11">
        <v>3</v>
      </c>
      <c r="C9" s="9" t="str">
        <f>LOOKUP($B9,Týmy!$A$5:$A$20,Týmy!$B$5:$B$20)</f>
        <v>FORHENĎÁCI</v>
      </c>
      <c r="D9" s="11">
        <v>4</v>
      </c>
      <c r="E9" s="9" t="str">
        <f>LOOKUP($D9,Týmy!$A$5:$A$20,Týmy!$B$5:$B$20)</f>
        <v>HADI V LETADLE</v>
      </c>
      <c r="F9" s="11">
        <v>8</v>
      </c>
      <c r="G9" s="9" t="str">
        <f>LOOKUP($F9,Týmy!$A$5:$A$20,Týmy!$B$5:$B$20)</f>
        <v>LACHTANI</v>
      </c>
      <c r="H9" s="11">
        <v>12</v>
      </c>
      <c r="I9" s="9" t="str">
        <f>LOOKUP($H9,Týmy!$A$5:$A$20,Týmy!$B$5:$B$20)</f>
        <v>ŠNORCHL</v>
      </c>
      <c r="J9" s="11">
        <v>13</v>
      </c>
      <c r="K9" s="9" t="str">
        <f>LOOKUP($J9,Týmy!$A$5:$A$20,Týmy!$B$5:$B$20)</f>
        <v>Velkej-větší-chromej</v>
      </c>
      <c r="O9" s="3"/>
      <c r="P9" s="3"/>
      <c r="Q9" s="3"/>
      <c r="R9" s="3"/>
      <c r="S9" s="3"/>
    </row>
    <row r="10" spans="1:29" ht="26.25" customHeight="1" x14ac:dyDescent="0.25">
      <c r="A10" s="10" t="s">
        <v>64</v>
      </c>
      <c r="B10" s="11">
        <v>5</v>
      </c>
      <c r="C10" s="9" t="str">
        <f>LOOKUP($B10,Týmy!$A$5:$A$20,Týmy!$B$5:$B$20)</f>
        <v>HROŠI</v>
      </c>
      <c r="D10" s="11">
        <v>9</v>
      </c>
      <c r="E10" s="9" t="str">
        <f>LOOKUP($D10,Týmy!$A$5:$A$20,Týmy!$B$5:$B$20)</f>
        <v>MARNOST</v>
      </c>
      <c r="F10" s="11">
        <v>10</v>
      </c>
      <c r="G10" s="9" t="str">
        <f>LOOKUP($F10,Týmy!$A$5:$A$20,Týmy!$B$5:$B$20)</f>
        <v>SHOWSTAY</v>
      </c>
      <c r="H10" s="11">
        <v>11</v>
      </c>
      <c r="I10" s="9" t="str">
        <f>LOOKUP($H10,Týmy!$A$5:$A$20,Týmy!$B$5:$B$20)</f>
        <v>SPARTAK BOYS</v>
      </c>
      <c r="J10" s="11">
        <v>14</v>
      </c>
      <c r="K10" s="9" t="str">
        <f>LOOKUP($J10,Týmy!$A$5:$A$20,Týmy!$B$5:$B$20)</f>
        <v>VLČÁCI</v>
      </c>
      <c r="O10" s="3"/>
      <c r="P10" s="3"/>
      <c r="Q10" s="3"/>
      <c r="R10" s="3"/>
      <c r="S10" s="3"/>
    </row>
    <row r="11" spans="1:29" ht="26.25" customHeight="1" x14ac:dyDescent="0.25">
      <c r="A11" s="10" t="s">
        <v>65</v>
      </c>
      <c r="B11" s="11">
        <v>1</v>
      </c>
      <c r="C11" s="9" t="str">
        <f>LOOKUP($B11,Týmy!$A$5:$A$20,Týmy!$B$5:$B$20)</f>
        <v>BAD BOYS</v>
      </c>
      <c r="D11" s="11">
        <v>2</v>
      </c>
      <c r="E11" s="9" t="str">
        <f>LOOKUP($D11,Týmy!$A$5:$A$20,Týmy!$B$5:$B$20)</f>
        <v>B-FIT</v>
      </c>
      <c r="F11" s="11">
        <v>6</v>
      </c>
      <c r="G11" s="9" t="str">
        <f>LOOKUP($F11,Týmy!$A$5:$A$20,Týmy!$B$5:$B$20)</f>
        <v>Krásnej-chytrej-bohatej</v>
      </c>
      <c r="H11" s="11">
        <v>7</v>
      </c>
      <c r="I11" s="9" t="str">
        <f>LOOKUP($H11,Týmy!$A$5:$A$20,Týmy!$B$5:$B$20)</f>
        <v>KREDATI</v>
      </c>
      <c r="J11" s="11"/>
      <c r="K11" s="9"/>
      <c r="O11" s="3"/>
      <c r="P11" s="3"/>
      <c r="Q11" s="3"/>
      <c r="R11" s="3"/>
      <c r="S11" s="3"/>
    </row>
    <row r="12" spans="1:29" ht="18" hidden="1" customHeight="1" x14ac:dyDescent="0.25">
      <c r="B12" s="3"/>
      <c r="D12" s="3"/>
      <c r="F12" s="3"/>
      <c r="H12" s="3"/>
    </row>
    <row r="13" spans="1:29" ht="26.25" hidden="1" customHeight="1" x14ac:dyDescent="0.25">
      <c r="B13" s="3"/>
      <c r="D13" s="3"/>
      <c r="F13" s="3"/>
      <c r="H13" s="3"/>
    </row>
    <row r="14" spans="1:29" ht="26.25" hidden="1" customHeight="1" x14ac:dyDescent="0.25">
      <c r="A14" s="219" t="s">
        <v>67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19"/>
    </row>
    <row r="15" spans="1:29" ht="26.25" hidden="1" customHeight="1" x14ac:dyDescent="0.25">
      <c r="A15" s="10" t="s">
        <v>63</v>
      </c>
      <c r="B15" s="11">
        <v>1</v>
      </c>
      <c r="C15" s="9" t="str">
        <f>LOOKUP($B15,Týmy!$A$5:$A$20,Týmy!$B$5:$B$20)</f>
        <v>BAD BOYS</v>
      </c>
      <c r="D15" s="11">
        <v>3</v>
      </c>
      <c r="E15" s="9" t="str">
        <f>LOOKUP($D15,Týmy!$A$5:$A$20,Týmy!$B$5:$B$20)</f>
        <v>FORHENĎÁCI</v>
      </c>
      <c r="F15" s="11">
        <v>7</v>
      </c>
      <c r="G15" s="9" t="str">
        <f>LOOKUP($F15,Týmy!$A$5:$A$20,Týmy!$B$5:$B$20)</f>
        <v>KREDATI</v>
      </c>
      <c r="H15" s="11">
        <v>13</v>
      </c>
      <c r="I15" s="9" t="str">
        <f>LOOKUP($H15,Týmy!$A$5:$A$20,Týmy!$B$5:$B$20)</f>
        <v>Velkej-větší-chromej</v>
      </c>
      <c r="J15" s="11">
        <v>14</v>
      </c>
      <c r="K15" s="9" t="str">
        <f>LOOKUP($J15,Týmy!$A$5:$A$20,Týmy!$B$5:$B$20)</f>
        <v>VLČÁCI</v>
      </c>
      <c r="O15" s="3"/>
      <c r="P15" s="3"/>
      <c r="Q15" s="3"/>
      <c r="R15" s="3"/>
      <c r="S15" s="3"/>
    </row>
    <row r="16" spans="1:29" ht="26.25" hidden="1" customHeight="1" x14ac:dyDescent="0.25">
      <c r="A16" s="10" t="s">
        <v>64</v>
      </c>
      <c r="B16" s="11">
        <v>2</v>
      </c>
      <c r="C16" s="9" t="str">
        <f>LOOKUP($B16,Týmy!$A$5:$A$20,Týmy!$B$5:$B$20)</f>
        <v>B-FIT</v>
      </c>
      <c r="D16" s="11">
        <v>6</v>
      </c>
      <c r="E16" s="9" t="str">
        <f>LOOKUP($D16,Týmy!$A$5:$A$20,Týmy!$B$5:$B$20)</f>
        <v>Krásnej-chytrej-bohatej</v>
      </c>
      <c r="F16" s="11">
        <v>10</v>
      </c>
      <c r="G16" s="9" t="str">
        <f>LOOKUP($F16,Týmy!$A$5:$A$20,Týmy!$B$5:$B$20)</f>
        <v>SHOWSTAY</v>
      </c>
      <c r="H16" s="11">
        <v>11</v>
      </c>
      <c r="I16" s="9" t="str">
        <f>LOOKUP($H16,Týmy!$A$5:$A$20,Týmy!$B$5:$B$20)</f>
        <v>SPARTAK BOYS</v>
      </c>
      <c r="J16" s="11">
        <v>12</v>
      </c>
      <c r="K16" s="9" t="str">
        <f>LOOKUP($J16,Týmy!$A$5:$A$20,Týmy!$B$5:$B$20)</f>
        <v>ŠNORCHL</v>
      </c>
      <c r="O16" s="3"/>
      <c r="P16" s="3"/>
      <c r="Q16" s="3"/>
      <c r="R16" s="3"/>
      <c r="S16" s="3"/>
      <c r="W16" s="12"/>
      <c r="X16" s="12"/>
      <c r="AB16" s="12"/>
      <c r="AC16" s="12"/>
    </row>
    <row r="17" spans="1:19" ht="26.25" hidden="1" customHeight="1" x14ac:dyDescent="0.3">
      <c r="A17" s="10" t="s">
        <v>65</v>
      </c>
      <c r="B17" s="11">
        <v>4</v>
      </c>
      <c r="C17" s="9" t="str">
        <f>LOOKUP($B17,Týmy!$A$5:$A$20,Týmy!$B$5:$B$20)</f>
        <v>HADI V LETADLE</v>
      </c>
      <c r="D17" s="11">
        <v>5</v>
      </c>
      <c r="E17" s="9" t="str">
        <f>LOOKUP($D17,Týmy!$A$5:$A$20,Týmy!$B$5:$B$20)</f>
        <v>HROŠI</v>
      </c>
      <c r="F17" s="11">
        <v>8</v>
      </c>
      <c r="G17" s="9" t="str">
        <f>LOOKUP($F17,Týmy!$A$5:$A$20,Týmy!$B$5:$B$20)</f>
        <v>LACHTANI</v>
      </c>
      <c r="H17" s="11">
        <v>9</v>
      </c>
      <c r="I17" s="9" t="str">
        <f>LOOKUP($H17,Týmy!$A$5:$A$20,Týmy!$B$5:$B$20)</f>
        <v>MARNOST</v>
      </c>
      <c r="J17" s="11"/>
      <c r="K17" s="9"/>
      <c r="L17" s="13"/>
      <c r="M17" s="13"/>
      <c r="N17" s="13"/>
      <c r="O17" s="3"/>
      <c r="P17" s="3"/>
      <c r="Q17" s="3"/>
      <c r="R17" s="3"/>
      <c r="S17" s="3"/>
    </row>
    <row r="18" spans="1:19" ht="7.5" customHeight="1" x14ac:dyDescent="0.3">
      <c r="B18" s="3"/>
      <c r="D18" s="3"/>
      <c r="F18" s="3"/>
      <c r="H18" s="3"/>
      <c r="L18" s="13"/>
      <c r="M18" s="13"/>
      <c r="N18" s="13"/>
    </row>
    <row r="19" spans="1:19" ht="16.5" customHeight="1" x14ac:dyDescent="0.3">
      <c r="B19" s="3"/>
      <c r="D19" s="3"/>
      <c r="F19" s="3"/>
      <c r="H19" s="3"/>
      <c r="L19" s="13"/>
      <c r="M19" s="13"/>
      <c r="N19" s="13"/>
    </row>
    <row r="20" spans="1:19" ht="26.25" customHeight="1" x14ac:dyDescent="0.3">
      <c r="A20" s="219" t="s">
        <v>68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13"/>
      <c r="M20" s="13"/>
      <c r="N20" s="13"/>
    </row>
    <row r="21" spans="1:19" ht="26.25" customHeight="1" x14ac:dyDescent="0.3">
      <c r="A21" s="10" t="s">
        <v>63</v>
      </c>
      <c r="B21" s="11">
        <v>1</v>
      </c>
      <c r="C21" s="9" t="str">
        <f>LOOKUP($B21,Týmy!$A$5:$A$20,Týmy!$B$5:$B$20)</f>
        <v>BAD BOYS</v>
      </c>
      <c r="D21" s="11">
        <v>4</v>
      </c>
      <c r="E21" s="9" t="str">
        <f>LOOKUP($D21,Týmy!$A$5:$A$20,Týmy!$B$5:$B$20)</f>
        <v>HADI V LETADLE</v>
      </c>
      <c r="F21" s="11">
        <v>6</v>
      </c>
      <c r="G21" s="9" t="str">
        <f>LOOKUP($F21,Týmy!$A$5:$A$20,Týmy!$B$5:$B$20)</f>
        <v>Krásnej-chytrej-bohatej</v>
      </c>
      <c r="H21" s="11">
        <v>11</v>
      </c>
      <c r="I21" s="9" t="str">
        <f>LOOKUP($H21,Týmy!$A$5:$A$20,Týmy!$B$5:$B$20)</f>
        <v>SPARTAK BOYS</v>
      </c>
      <c r="J21" s="11">
        <v>13</v>
      </c>
      <c r="K21" s="9" t="str">
        <f>LOOKUP($J21,Týmy!$A$5:$A$20,Týmy!$B$5:$B$20)</f>
        <v>Velkej-větší-chromej</v>
      </c>
      <c r="L21" s="13"/>
      <c r="M21" s="13"/>
      <c r="N21" s="13"/>
      <c r="O21" s="3"/>
      <c r="P21" s="3"/>
      <c r="Q21" s="3"/>
      <c r="R21" s="3"/>
      <c r="S21" s="3"/>
    </row>
    <row r="22" spans="1:19" ht="26.25" customHeight="1" x14ac:dyDescent="0.3">
      <c r="A22" s="10" t="s">
        <v>64</v>
      </c>
      <c r="B22" s="11">
        <v>2</v>
      </c>
      <c r="C22" s="9" t="str">
        <f>LOOKUP($B22,Týmy!$A$5:$A$20,Týmy!$B$5:$B$20)</f>
        <v>B-FIT</v>
      </c>
      <c r="D22" s="11">
        <v>7</v>
      </c>
      <c r="E22" s="9" t="str">
        <f>LOOKUP($D22,Týmy!$A$5:$A$20,Týmy!$B$5:$B$20)</f>
        <v>KREDATI</v>
      </c>
      <c r="F22" s="11">
        <v>9</v>
      </c>
      <c r="G22" s="9" t="str">
        <f>LOOKUP($F22,Týmy!$A$5:$A$20,Týmy!$B$5:$B$20)</f>
        <v>MARNOST</v>
      </c>
      <c r="H22" s="11">
        <v>12</v>
      </c>
      <c r="I22" s="9" t="str">
        <f>LOOKUP($H22,Týmy!$A$5:$A$20,Týmy!$B$5:$B$20)</f>
        <v>ŠNORCHL</v>
      </c>
      <c r="J22" s="11">
        <v>14</v>
      </c>
      <c r="K22" s="9" t="str">
        <f>LOOKUP($J22,Týmy!$A$5:$A$20,Týmy!$B$5:$B$20)</f>
        <v>VLČÁCI</v>
      </c>
      <c r="L22" s="13"/>
      <c r="M22" s="13"/>
      <c r="N22" s="13"/>
      <c r="O22" s="3"/>
      <c r="P22" s="3"/>
      <c r="Q22" s="3"/>
      <c r="R22" s="3"/>
      <c r="S22" s="3"/>
    </row>
    <row r="23" spans="1:19" ht="26.25" customHeight="1" x14ac:dyDescent="0.25">
      <c r="A23" s="10" t="s">
        <v>65</v>
      </c>
      <c r="B23" s="11">
        <v>3</v>
      </c>
      <c r="C23" s="9" t="str">
        <f>LOOKUP($B23,Týmy!$A$5:$A$20,Týmy!$B$5:$B$20)</f>
        <v>FORHENĎÁCI</v>
      </c>
      <c r="D23" s="11">
        <v>5</v>
      </c>
      <c r="E23" s="9" t="str">
        <f>LOOKUP($D23,Týmy!$A$5:$A$20,Týmy!$B$5:$B$20)</f>
        <v>HROŠI</v>
      </c>
      <c r="F23" s="11">
        <v>8</v>
      </c>
      <c r="G23" s="9" t="str">
        <f>LOOKUP($F23,Týmy!$A$5:$A$20,Týmy!$B$5:$B$20)</f>
        <v>LACHTANI</v>
      </c>
      <c r="H23" s="11">
        <v>10</v>
      </c>
      <c r="I23" s="9" t="str">
        <f>LOOKUP($H23,Týmy!$A$5:$A$20,Týmy!$B$5:$B$20)</f>
        <v>SHOWSTAY</v>
      </c>
      <c r="J23" s="11"/>
      <c r="K23" s="9"/>
      <c r="O23" s="3"/>
      <c r="P23" s="3"/>
      <c r="Q23" s="3"/>
      <c r="R23" s="3"/>
      <c r="S23" s="3"/>
    </row>
  </sheetData>
  <mergeCells count="4">
    <mergeCell ref="A2:K2"/>
    <mergeCell ref="A8:K8"/>
    <mergeCell ref="A14:K14"/>
    <mergeCell ref="A20:K20"/>
  </mergeCells>
  <pageMargins left="0.36944444444444402" right="0.311805555555556" top="0.196527777777778" bottom="0.15347222222222201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20"/>
  <sheetViews>
    <sheetView zoomScale="85" zoomScaleNormal="85" workbookViewId="0">
      <selection activeCell="S9" sqref="S9"/>
    </sheetView>
  </sheetViews>
  <sheetFormatPr defaultColWidth="9.33203125" defaultRowHeight="13.2" x14ac:dyDescent="0.25"/>
  <cols>
    <col min="1" max="1" width="6" customWidth="1"/>
    <col min="2" max="2" width="26.33203125" style="3" customWidth="1"/>
    <col min="3" max="12" width="7.44140625" customWidth="1"/>
    <col min="13" max="13" width="7.44140625" hidden="1" customWidth="1"/>
    <col min="14" max="14" width="7.44140625" customWidth="1"/>
    <col min="16" max="16" width="11" customWidth="1"/>
  </cols>
  <sheetData>
    <row r="2" spans="1:24" x14ac:dyDescent="0.25">
      <c r="A2" s="220"/>
      <c r="B2" s="221" t="str">
        <f>"Míčový víceboj "&amp;Týmy!B2&amp; " - body - konečné výsledky"</f>
        <v>Míčový víceboj 2024 - body - konečné výsledky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</row>
    <row r="3" spans="1:24" x14ac:dyDescent="0.25">
      <c r="A3" s="220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W3" s="222" t="s">
        <v>69</v>
      </c>
      <c r="X3" s="222"/>
    </row>
    <row r="4" spans="1:24" ht="16.2" x14ac:dyDescent="0.4">
      <c r="A4" s="14" t="s">
        <v>70</v>
      </c>
      <c r="B4" s="15"/>
      <c r="C4" s="16" t="s">
        <v>71</v>
      </c>
      <c r="D4" s="17" t="s">
        <v>72</v>
      </c>
      <c r="E4" s="17" t="s">
        <v>73</v>
      </c>
      <c r="F4" s="17" t="s">
        <v>74</v>
      </c>
      <c r="G4" s="17" t="s">
        <v>75</v>
      </c>
      <c r="H4" s="17" t="s">
        <v>76</v>
      </c>
      <c r="I4" s="17" t="s">
        <v>77</v>
      </c>
      <c r="J4" s="17" t="s">
        <v>78</v>
      </c>
      <c r="K4" s="18" t="s">
        <v>79</v>
      </c>
      <c r="L4" s="18" t="s">
        <v>80</v>
      </c>
      <c r="M4" s="18" t="s">
        <v>81</v>
      </c>
      <c r="N4" s="18" t="s">
        <v>82</v>
      </c>
      <c r="O4" s="19" t="s">
        <v>83</v>
      </c>
      <c r="P4" s="20" t="s">
        <v>84</v>
      </c>
      <c r="W4" s="222"/>
      <c r="X4" s="222"/>
    </row>
    <row r="5" spans="1:24" ht="30.6" thickBot="1" x14ac:dyDescent="0.55000000000000004">
      <c r="A5" s="21">
        <f>Týmy!A7</f>
        <v>3</v>
      </c>
      <c r="B5" s="22" t="str">
        <f>Týmy!B7</f>
        <v>FORHENĎÁCI</v>
      </c>
      <c r="C5" s="23">
        <f>IF('Celkově pořadí'!C6=1,X3,IF('Celkově pořadí'!C6=2,18,IF('Celkově pořadí'!C6=3,16,IF('Celkově pořadí'!C6=4,15,IF('Celkově pořadí'!C6=5,14,IF('Celkově pořadí'!C6=6,13,IF('Celkově pořadí'!C6=7,12,IF('Celkově pořadí'!C6=8,10,IF('Celkově pořadí'!C6=9,9,IF('Celkově pořadí'!C6=10,8,IF('Celkově pořadí'!C6=11,7,IF('Celkově pořadí'!C6=12,6,IF('Celkově pořadí'!C6=13,5,IF('Celkově pořadí'!C6=14,4,IF('Celkově pořadí'!C6=15,3,IF('Celkově pořadí'!C6=16,2,))))))))))))))))</f>
        <v>15</v>
      </c>
      <c r="D5" s="23">
        <f>IF('Celkově pořadí'!D6=1,20,IF('Celkově pořadí'!D6=2,18,IF('Celkově pořadí'!D6=3,16,IF('Celkově pořadí'!D6=4,15,IF('Celkově pořadí'!D6=5,14,IF('Celkově pořadí'!D6=6,13,IF('Celkově pořadí'!D6=7,12,IF('Celkově pořadí'!D6=8,10,IF('Celkově pořadí'!D6=9,9,IF('Celkově pořadí'!D6=10,8,IF('Celkově pořadí'!D6=11,7,IF('Celkově pořadí'!D6=12,6,IF('Celkově pořadí'!D6=13,5,IF('Celkově pořadí'!D6=14,4,IF('Celkově pořadí'!D6=15,3,IF('Celkově pořadí'!D6=16,2,))))))))))))))))</f>
        <v>20</v>
      </c>
      <c r="E5" s="23">
        <f>IF('Celkově pořadí'!E6=1,20,IF('Celkově pořadí'!E6=2,18,IF('Celkově pořadí'!E6=3,16,IF('Celkově pořadí'!E6=4,15,IF('Celkově pořadí'!E6=5,14,IF('Celkově pořadí'!E6=6,13,IF('Celkově pořadí'!E6=7,12,IF('Celkově pořadí'!E6=8,10,IF('Celkově pořadí'!E6=9,9,IF('Celkově pořadí'!E6=10,8,IF('Celkově pořadí'!E6=11,7,IF('Celkově pořadí'!E6=12,6,IF('Celkově pořadí'!E6=13,5,IF('Celkově pořadí'!E6=14,4,IF('Celkově pořadí'!E6=15,3,IF('Celkově pořadí'!E6=16,2,))))))))))))))))</f>
        <v>14</v>
      </c>
      <c r="F5" s="23">
        <f>IF('Celkově pořadí'!F6=1,20,IF('Celkově pořadí'!F6=2,18,IF('Celkově pořadí'!F6=3,16,IF('Celkově pořadí'!F6=4,15,IF('Celkově pořadí'!F6=5,14,IF('Celkově pořadí'!F6=6,13,IF('Celkově pořadí'!F6=7,12,IF('Celkově pořadí'!F6=8,10,IF('Celkově pořadí'!F6=9,9,IF('Celkově pořadí'!F6=10,8,IF('Celkově pořadí'!F6=11,7,IF('Celkově pořadí'!F6=12,6,IF('Celkově pořadí'!F6=13,5,IF('Celkově pořadí'!F6=14,4,IF('Celkově pořadí'!F6=15,3,IF('Celkově pořadí'!F6=16,2,))))))))))))))))</f>
        <v>16</v>
      </c>
      <c r="G5" s="23">
        <f>IF('Celkově pořadí'!G6=1,20,IF('Celkově pořadí'!G6=2,18,IF('Celkově pořadí'!G6=3,16,IF('Celkově pořadí'!G6=4,15,IF('Celkově pořadí'!G6=5,14,IF('Celkově pořadí'!G6=6,13,IF('Celkově pořadí'!G6=7,12,IF('Celkově pořadí'!G6=8,10,IF('Celkově pořadí'!G6=9,9,IF('Celkově pořadí'!G6=10,8,IF('Celkově pořadí'!G6=11,7,IF('Celkově pořadí'!G6=12,6,IF('Celkově pořadí'!G6=13,5,IF('Celkově pořadí'!G6=14,4,IF('Celkově pořadí'!G6=15,3,IF('Celkově pořadí'!G6=16,2,))))))))))))))))</f>
        <v>14</v>
      </c>
      <c r="H5" s="23">
        <f>IF('Celkově pořadí'!H6=1,20,IF('Celkově pořadí'!H6=2,18,IF('Celkově pořadí'!H6=3,16,IF('Celkově pořadí'!H6=4,15,IF('Celkově pořadí'!H6=5,14,IF('Celkově pořadí'!H6=6,13,IF('Celkově pořadí'!H6=7,12,IF('Celkově pořadí'!H6=8,10,IF('Celkově pořadí'!H6=9,9,IF('Celkově pořadí'!H6=10,8,IF('Celkově pořadí'!H6=11,7,IF('Celkově pořadí'!H6=12,6,IF('Celkově pořadí'!H6=13,5,IF('Celkově pořadí'!H6=14,4,IF('Celkově pořadí'!H6=15,3,IF('Celkově pořadí'!H6=16,2,))))))))))))))))</f>
        <v>9</v>
      </c>
      <c r="I5" s="23">
        <f>IF('Celkově pořadí'!I6=1,20,IF('Celkově pořadí'!I6=2,18,IF('Celkově pořadí'!I6=3,16,IF('Celkově pořadí'!I6=4,15,IF('Celkově pořadí'!I6=5,14,IF('Celkově pořadí'!I6=6,13,IF('Celkově pořadí'!I6=7,12,IF('Celkově pořadí'!I6=8,10,IF('Celkově pořadí'!I6=9,9,IF('Celkově pořadí'!I6=10,8,IF('Celkově pořadí'!I6=11,7,IF('Celkově pořadí'!I6=12,6,IF('Celkově pořadí'!I6=13,5,IF('Celkově pořadí'!I6=14,4,IF('Celkově pořadí'!I6=15,3,IF('Celkově pořadí'!I6=16,2,))))))))))))))))</f>
        <v>18</v>
      </c>
      <c r="J5" s="23">
        <f>IF('Celkově pořadí'!J6=1,20,IF('Celkově pořadí'!J6=2,18,IF('Celkově pořadí'!J6=3,16,IF('Celkově pořadí'!J6=4,15,IF('Celkově pořadí'!J6=5,14,IF('Celkově pořadí'!J6=6,13,IF('Celkově pořadí'!J6=7,12,IF('Celkově pořadí'!J6=8,10,IF('Celkově pořadí'!J6=9,9,IF('Celkově pořadí'!J6=10,8,IF('Celkově pořadí'!J6=11,7,IF('Celkově pořadí'!J6=12,6,IF('Celkově pořadí'!J6=13,5,IF('Celkově pořadí'!J6=14,4,IF('Celkově pořadí'!J6=15,3,IF('Celkově pořadí'!J6=16,2,))))))))))))))))</f>
        <v>18</v>
      </c>
      <c r="K5" s="23">
        <f>IF('Celkově pořadí'!K6=1,20,IF('Celkově pořadí'!K6=2,18,IF('Celkově pořadí'!K6=3,16,IF('Celkově pořadí'!K6=4,15,IF('Celkově pořadí'!K6=5,14,IF('Celkově pořadí'!K6=6,13,IF('Celkově pořadí'!K6=7,12,IF('Celkově pořadí'!K6=8,10,IF('Celkově pořadí'!K6=9,9,IF('Celkově pořadí'!K6=10,8,IF('Celkově pořadí'!K6=11,7,IF('Celkově pořadí'!K6=12,6,IF('Celkově pořadí'!K6=13,5,IF('Celkově pořadí'!K6=14,4,IF('Celkově pořadí'!K6=15,3,IF('Celkově pořadí'!K6=16,2,))))))))))))))))</f>
        <v>15</v>
      </c>
      <c r="L5" s="23">
        <f>IF('Celkově pořadí'!L6=1,20,IF('Celkově pořadí'!L6=2,18,IF('Celkově pořadí'!L6=3,16,IF('Celkově pořadí'!L6=4,15,IF('Celkově pořadí'!L6=5,14,IF('Celkově pořadí'!L6=6,13,IF('Celkově pořadí'!L6=7,12,IF('Celkově pořadí'!L6=8,10,IF('Celkově pořadí'!L6=9,9,IF('Celkově pořadí'!L6=10,8,IF('Celkově pořadí'!L6=11,7,IF('Celkově pořadí'!L6=12,6,IF('Celkově pořadí'!L6=13,5,IF('Celkově pořadí'!L6=14,4,IF('Celkově pořadí'!L6=15,3,IF('Celkově pořadí'!L6=16,2,))))))))))))))))</f>
        <v>15</v>
      </c>
      <c r="M5" s="23">
        <f>IF('Celkově pořadí'!M6=1,20,IF('Celkově pořadí'!M6=2,18,IF('Celkově pořadí'!M6=3,16,IF('Celkově pořadí'!M6=4,15,IF('Celkově pořadí'!M6=5,14,IF('Celkově pořadí'!M6=6,13,IF('Celkově pořadí'!M6=7,12,IF('Celkově pořadí'!M6=8,10,IF('Celkově pořadí'!M6=9,9,IF('Celkově pořadí'!M6=10,8,IF('Celkově pořadí'!M6=11,7,IF('Celkově pořadí'!M6=12,6,IF('Celkově pořadí'!M6=13,5,IF('Celkově pořadí'!M6=14,4,IF('Celkově pořadí'!M6=15,3,IF('Celkově pořadí'!M6=16,2,))))))))))))))))</f>
        <v>0</v>
      </c>
      <c r="N5" s="23">
        <f>IF('Celkově pořadí'!N6=1,20,IF('Celkově pořadí'!N6=2,18,IF('Celkově pořadí'!N6=3,16,IF('Celkově pořadí'!N6=4,15,IF('Celkově pořadí'!N6=5,14,IF('Celkově pořadí'!N6=6,13,IF('Celkově pořadí'!N6=7,12,IF('Celkově pořadí'!N6=8,10,IF('Celkově pořadí'!N6=9,9,IF('Celkově pořadí'!N6=10,8,IF('Celkově pořadí'!N6=11,7,IF('Celkově pořadí'!N6=12,6,IF('Celkově pořadí'!N6=13,5,IF('Celkově pořadí'!N6=14,4,IF('Celkově pořadí'!N6=15,3,IF('Celkově pořadí'!N6=16,2,))))))))))))))))</f>
        <v>20</v>
      </c>
      <c r="O5" s="24">
        <f>SUM(C5:N5)</f>
        <v>174</v>
      </c>
      <c r="P5" s="24">
        <f>RANK(O5,O$5:O$20,0)</f>
        <v>1</v>
      </c>
      <c r="W5" s="25">
        <v>1</v>
      </c>
      <c r="X5" s="26">
        <v>20</v>
      </c>
    </row>
    <row r="6" spans="1:24" ht="30.6" thickBot="1" x14ac:dyDescent="0.55000000000000004">
      <c r="A6" s="21">
        <f>Týmy!A12</f>
        <v>8</v>
      </c>
      <c r="B6" s="22" t="str">
        <f>Týmy!B12</f>
        <v>LACHTANI</v>
      </c>
      <c r="C6" s="23">
        <f>IF('Celkově pořadí'!C11=1,20,IF('Celkově pořadí'!C11=2,18,IF('Celkově pořadí'!C11=3,16,IF('Celkově pořadí'!C11=4,15,IF('Celkově pořadí'!C11=5,14,IF('Celkově pořadí'!C11=6,13,IF('Celkově pořadí'!C11=7,12,IF('Celkově pořadí'!C11=8,10,IF('Celkově pořadí'!C11=9,9,IF('Celkově pořadí'!C11=10,8,IF('Celkově pořadí'!C11=11,7,IF('Celkově pořadí'!C11=12,6,IF('Celkově pořadí'!C11=13,5,IF('Celkově pořadí'!C11=14,4,IF('Celkově pořadí'!C11=15,3,IF('Celkově pořadí'!C11=16,2,))))))))))))))))</f>
        <v>8</v>
      </c>
      <c r="D6" s="23">
        <f>IF('Celkově pořadí'!D11=1,20,IF('Celkově pořadí'!D11=2,18,IF('Celkově pořadí'!D11=3,16,IF('Celkově pořadí'!D11=4,15,IF('Celkově pořadí'!D11=5,14,IF('Celkově pořadí'!D11=6,13,IF('Celkově pořadí'!D11=7,12,IF('Celkově pořadí'!D11=8,10,IF('Celkově pořadí'!D11=9,9,IF('Celkově pořadí'!D11=10,8,IF('Celkově pořadí'!D11=11,7,IF('Celkově pořadí'!D11=12,6,IF('Celkově pořadí'!D11=13,5,IF('Celkově pořadí'!D11=14,4,IF('Celkově pořadí'!D11=15,3,IF('Celkově pořadí'!D11=16,2,))))))))))))))))</f>
        <v>4</v>
      </c>
      <c r="E6" s="23">
        <f>IF('Celkově pořadí'!E11=1,20,IF('Celkově pořadí'!E11=2,18,IF('Celkově pořadí'!E11=3,16,IF('Celkově pořadí'!E11=4,15,IF('Celkově pořadí'!E11=5,14,IF('Celkově pořadí'!E11=6,13,IF('Celkově pořadí'!E11=7,12,IF('Celkově pořadí'!E11=8,10,IF('Celkově pořadí'!E11=9,9,IF('Celkově pořadí'!E11=10,8,IF('Celkově pořadí'!E11=11,7,IF('Celkově pořadí'!E11=12,6,IF('Celkově pořadí'!E11=13,5,IF('Celkově pořadí'!E11=14,4,IF('Celkově pořadí'!E11=15,3,IF('Celkově pořadí'!E11=16,2,))))))))))))))))</f>
        <v>15</v>
      </c>
      <c r="F6" s="23">
        <f>IF('Celkově pořadí'!F11=1,20,IF('Celkově pořadí'!F11=2,18,IF('Celkově pořadí'!F11=3,16,IF('Celkově pořadí'!F11=4,15,IF('Celkově pořadí'!F11=5,14,IF('Celkově pořadí'!F11=6,13,IF('Celkově pořadí'!F11=7,12,IF('Celkově pořadí'!F11=8,10,IF('Celkově pořadí'!F11=9,9,IF('Celkově pořadí'!F11=10,8,IF('Celkově pořadí'!F11=11,7,IF('Celkově pořadí'!F11=12,6,IF('Celkově pořadí'!F11=13,5,IF('Celkově pořadí'!F11=14,4,IF('Celkově pořadí'!F11=15,3,IF('Celkově pořadí'!F11=16,2,))))))))))))))))</f>
        <v>18</v>
      </c>
      <c r="G6" s="23">
        <f>IF('Celkově pořadí'!G11=1,20,IF('Celkově pořadí'!G11=2,18,IF('Celkově pořadí'!G11=3,16,IF('Celkově pořadí'!G11=4,15,IF('Celkově pořadí'!G11=5,14,IF('Celkově pořadí'!G11=6,13,IF('Celkově pořadí'!G11=7,12,IF('Celkově pořadí'!G11=8,10,IF('Celkově pořadí'!G11=9,9,IF('Celkově pořadí'!G11=10,8,IF('Celkově pořadí'!G11=11,7,IF('Celkově pořadí'!G11=12,6,IF('Celkově pořadí'!G11=13,5,IF('Celkově pořadí'!G11=14,4,IF('Celkově pořadí'!G11=15,3,IF('Celkově pořadí'!G11=16,2,))))))))))))))))</f>
        <v>16</v>
      </c>
      <c r="H6" s="23">
        <f>IF('Celkově pořadí'!H11=1,20,IF('Celkově pořadí'!H11=2,18,IF('Celkově pořadí'!H11=3,16,IF('Celkově pořadí'!H11=4,15,IF('Celkově pořadí'!H11=5,14,IF('Celkově pořadí'!H11=6,13,IF('Celkově pořadí'!H11=7,12,IF('Celkově pořadí'!H11=8,10,IF('Celkově pořadí'!H11=9,9,IF('Celkově pořadí'!H11=10,8,IF('Celkově pořadí'!H11=11,7,IF('Celkově pořadí'!H11=12,6,IF('Celkově pořadí'!H11=13,5,IF('Celkově pořadí'!H11=14,4,IF('Celkově pořadí'!H11=15,3,IF('Celkově pořadí'!H11=16,2,))))))))))))))))</f>
        <v>14</v>
      </c>
      <c r="I6" s="23">
        <f>IF('Celkově pořadí'!I11=1,20,IF('Celkově pořadí'!I11=2,18,IF('Celkově pořadí'!I11=3,16,IF('Celkově pořadí'!I11=4,15,IF('Celkově pořadí'!I11=5,14,IF('Celkově pořadí'!I11=6,13,IF('Celkově pořadí'!I11=7,12,IF('Celkově pořadí'!I11=8,10,IF('Celkově pořadí'!I11=9,9,IF('Celkově pořadí'!I11=10,8,IF('Celkově pořadí'!I11=11,7,IF('Celkově pořadí'!I11=12,6,IF('Celkově pořadí'!I11=13,5,IF('Celkově pořadí'!I11=14,4,IF('Celkově pořadí'!I11=15,3,IF('Celkově pořadí'!I11=16,2,))))))))))))))))</f>
        <v>13</v>
      </c>
      <c r="J6" s="23">
        <f>IF('Celkově pořadí'!J11=1,20,IF('Celkově pořadí'!J11=2,18,IF('Celkově pořadí'!J11=3,16,IF('Celkově pořadí'!J11=4,15,IF('Celkově pořadí'!J11=5,14,IF('Celkově pořadí'!J11=6,13,IF('Celkově pořadí'!J11=7,12,IF('Celkově pořadí'!J11=8,10,IF('Celkově pořadí'!J11=9,9,IF('Celkově pořadí'!J11=10,8,IF('Celkově pořadí'!J11=11,7,IF('Celkově pořadí'!J11=12,6,IF('Celkově pořadí'!J11=13,5,IF('Celkově pořadí'!J11=14,4,IF('Celkově pořadí'!J11=15,3,IF('Celkově pořadí'!J11=16,2,))))))))))))))))</f>
        <v>20</v>
      </c>
      <c r="K6" s="23">
        <f>IF('Celkově pořadí'!K11=1,20,IF('Celkově pořadí'!K11=2,18,IF('Celkově pořadí'!K11=3,16,IF('Celkově pořadí'!K11=4,15,IF('Celkově pořadí'!K11=5,14,IF('Celkově pořadí'!K11=6,13,IF('Celkově pořadí'!K11=7,12,IF('Celkově pořadí'!K11=8,10,IF('Celkově pořadí'!K11=9,9,IF('Celkově pořadí'!K11=10,8,IF('Celkově pořadí'!K11=11,7,IF('Celkově pořadí'!K11=12,6,IF('Celkově pořadí'!K11=13,5,IF('Celkově pořadí'!K11=14,4,IF('Celkově pořadí'!K11=15,3,IF('Celkově pořadí'!K11=16,2,))))))))))))))))</f>
        <v>18</v>
      </c>
      <c r="L6" s="23">
        <f>IF('Celkově pořadí'!L11=1,20,IF('Celkově pořadí'!L11=2,18,IF('Celkově pořadí'!L11=3,16,IF('Celkově pořadí'!L11=4,15,IF('Celkově pořadí'!L11=5,14,IF('Celkově pořadí'!L11=6,13,IF('Celkově pořadí'!L11=7,12,IF('Celkově pořadí'!L11=8,10,IF('Celkově pořadí'!L11=9,9,IF('Celkově pořadí'!L11=10,8,IF('Celkově pořadí'!L11=11,7,IF('Celkově pořadí'!L11=12,6,IF('Celkově pořadí'!L11=13,5,IF('Celkově pořadí'!L11=14,4,IF('Celkově pořadí'!L11=15,3,IF('Celkově pořadí'!L11=16,2,))))))))))))))))</f>
        <v>18</v>
      </c>
      <c r="M6" s="23">
        <f>IF('Celkově pořadí'!M11=1,20,IF('Celkově pořadí'!M11=2,18,IF('Celkově pořadí'!M11=3,16,IF('Celkově pořadí'!M11=4,15,IF('Celkově pořadí'!M11=5,14,IF('Celkově pořadí'!M11=6,13,IF('Celkově pořadí'!M11=7,12,IF('Celkově pořadí'!M11=8,10,IF('Celkově pořadí'!M11=9,9,IF('Celkově pořadí'!M11=10,8,IF('Celkově pořadí'!M11=11,7,IF('Celkově pořadí'!M11=12,6,IF('Celkově pořadí'!M11=13,5,IF('Celkově pořadí'!M11=14,4,IF('Celkově pořadí'!M11=15,3,IF('Celkově pořadí'!M11=16,2,))))))))))))))))</f>
        <v>0</v>
      </c>
      <c r="N6" s="23">
        <f>IF('Celkově pořadí'!N11=1,20,IF('Celkově pořadí'!N11=2,18,IF('Celkově pořadí'!N11=3,16,IF('Celkově pořadí'!N11=4,15,IF('Celkově pořadí'!N11=5,14,IF('Celkově pořadí'!N11=6,13,IF('Celkově pořadí'!N11=7,12,IF('Celkově pořadí'!N11=8,10,IF('Celkově pořadí'!N11=9,9,IF('Celkově pořadí'!N11=10,8,IF('Celkově pořadí'!N11=11,7,IF('Celkově pořadí'!N11=12,6,IF('Celkově pořadí'!N11=13,5,IF('Celkově pořadí'!N11=14,4,IF('Celkově pořadí'!N11=15,3,IF('Celkově pořadí'!N11=16,2,))))))))))))))))</f>
        <v>18</v>
      </c>
      <c r="O6" s="24">
        <f>SUM(C6:N6)</f>
        <v>162</v>
      </c>
      <c r="P6" s="24">
        <f>RANK(O6,O$5:O$20,0)</f>
        <v>2</v>
      </c>
      <c r="W6" s="25">
        <v>2</v>
      </c>
      <c r="X6" s="26">
        <v>18</v>
      </c>
    </row>
    <row r="7" spans="1:24" ht="30.6" thickBot="1" x14ac:dyDescent="0.55000000000000004">
      <c r="A7" s="21">
        <f>Týmy!A16</f>
        <v>12</v>
      </c>
      <c r="B7" s="22" t="str">
        <f>Týmy!B16</f>
        <v>ŠNORCHL</v>
      </c>
      <c r="C7" s="23">
        <f>IF('Celkově pořadí'!C15=1,20,IF('Celkově pořadí'!C15=2,18,IF('Celkově pořadí'!C15=3,16,IF('Celkově pořadí'!C15=4,15,IF('Celkově pořadí'!C15=5,14,IF('Celkově pořadí'!C15=6,13,IF('Celkově pořadí'!C15=7,12,IF('Celkově pořadí'!C15=8,10,IF('Celkově pořadí'!C15=9,9,IF('Celkově pořadí'!C15=10,8,IF('Celkově pořadí'!C15=11,7,IF('Celkově pořadí'!C15=12,6,IF('Celkově pořadí'!C15=13,5,IF('Celkově pořadí'!C15=14,4,IF('Celkově pořadí'!C15=15,3,IF('Celkově pořadí'!C15=16,2,))))))))))))))))</f>
        <v>20</v>
      </c>
      <c r="D7" s="23">
        <f>IF('Celkově pořadí'!D15=1,20,IF('Celkově pořadí'!D15=2,18,IF('Celkově pořadí'!D15=3,16,IF('Celkově pořadí'!D15=4,15,IF('Celkově pořadí'!D15=5,14,IF('Celkově pořadí'!D15=6,13,IF('Celkově pořadí'!D15=7,12,IF('Celkově pořadí'!D15=8,10,IF('Celkově pořadí'!D15=9,9,IF('Celkově pořadí'!D15=10,8,IF('Celkově pořadí'!D15=11,7,IF('Celkově pořadí'!D15=12,6,IF('Celkově pořadí'!D15=13,5,IF('Celkově pořadí'!D15=14,4,IF('Celkově pořadí'!D15=15,3,IF('Celkově pořadí'!D15=16,2,))))))))))))))))</f>
        <v>8</v>
      </c>
      <c r="E7" s="23">
        <f>IF('Celkově pořadí'!E15=1,20,IF('Celkově pořadí'!E15=2,18,IF('Celkově pořadí'!E15=3,16,IF('Celkově pořadí'!E15=4,15,IF('Celkově pořadí'!E15=5,14,IF('Celkově pořadí'!E15=6,13,IF('Celkově pořadí'!E15=7,12,IF('Celkově pořadí'!E15=8,10,IF('Celkově pořadí'!E15=9,9,IF('Celkově pořadí'!E15=10,8,IF('Celkově pořadí'!E15=11,7,IF('Celkově pořadí'!E15=12,6,IF('Celkově pořadí'!E15=13,5,IF('Celkově pořadí'!E15=14,4,IF('Celkově pořadí'!E15=15,3,IF('Celkově pořadí'!E15=16,2,))))))))))))))))</f>
        <v>20</v>
      </c>
      <c r="F7" s="23">
        <f>IF('Celkově pořadí'!F15=1,20,IF('Celkově pořadí'!F15=2,18,IF('Celkově pořadí'!F15=3,16,IF('Celkově pořadí'!F15=4,15,IF('Celkově pořadí'!F15=5,14,IF('Celkově pořadí'!F15=6,13,IF('Celkově pořadí'!F15=7,12,IF('Celkově pořadí'!F15=8,10,IF('Celkově pořadí'!F15=9,9,IF('Celkově pořadí'!F15=10,8,IF('Celkově pořadí'!F15=11,7,IF('Celkově pořadí'!F15=12,6,IF('Celkově pořadí'!F15=13,5,IF('Celkově pořadí'!F15=14,4,IF('Celkově pořadí'!F15=15,3,IF('Celkově pořadí'!F15=16,2,))))))))))))))))</f>
        <v>15</v>
      </c>
      <c r="G7" s="23">
        <f>IF('Celkově pořadí'!G15=1,20,IF('Celkově pořadí'!G15=2,18,IF('Celkově pořadí'!G15=3,16,IF('Celkově pořadí'!G15=4,15,IF('Celkově pořadí'!G15=5,14,IF('Celkově pořadí'!G15=6,13,IF('Celkově pořadí'!G15=7,12,IF('Celkově pořadí'!G15=8,10,IF('Celkově pořadí'!G15=9,9,IF('Celkově pořadí'!G15=10,8,IF('Celkově pořadí'!G15=11,7,IF('Celkově pořadí'!G15=12,6,IF('Celkově pořadí'!G15=13,5,IF('Celkově pořadí'!G15=14,4,IF('Celkově pořadí'!G15=15,3,IF('Celkově pořadí'!G15=16,2,))))))))))))))))</f>
        <v>10</v>
      </c>
      <c r="H7" s="23">
        <f>IF('Celkově pořadí'!H15=1,20,IF('Celkově pořadí'!H15=2,18,IF('Celkově pořadí'!H15=3,16,IF('Celkově pořadí'!H15=4,15,IF('Celkově pořadí'!H15=5,14,IF('Celkově pořadí'!H15=6,13,IF('Celkově pořadí'!H15=7,12,IF('Celkově pořadí'!H15=8,10,IF('Celkově pořadí'!H15=9,9,IF('Celkově pořadí'!H15=10,8,IF('Celkově pořadí'!H15=11,7,IF('Celkově pořadí'!H15=12,6,IF('Celkově pořadí'!H15=13,5,IF('Celkově pořadí'!H15=14,4,IF('Celkově pořadí'!H15=15,3,IF('Celkově pořadí'!H15=16,2,))))))))))))))))</f>
        <v>13</v>
      </c>
      <c r="I7" s="23">
        <f>IF('Celkově pořadí'!I15=1,20,IF('Celkově pořadí'!I15=2,18,IF('Celkově pořadí'!I15=3,16,IF('Celkově pořadí'!I15=4,15,IF('Celkově pořadí'!I15=5,14,IF('Celkově pořadí'!I15=6,13,IF('Celkově pořadí'!I15=7,12,IF('Celkově pořadí'!I15=8,10,IF('Celkově pořadí'!I15=9,9,IF('Celkově pořadí'!I15=10,8,IF('Celkově pořadí'!I15=11,7,IF('Celkově pořadí'!I15=12,6,IF('Celkově pořadí'!I15=13,5,IF('Celkově pořadí'!I15=14,4,IF('Celkově pořadí'!I15=15,3,IF('Celkově pořadí'!I15=16,2,))))))))))))))))</f>
        <v>5</v>
      </c>
      <c r="J7" s="23">
        <f>IF('Celkově pořadí'!J15=1,20,IF('Celkově pořadí'!J15=2,18,IF('Celkově pořadí'!J15=3,16,IF('Celkově pořadí'!J15=4,15,IF('Celkově pořadí'!J15=5,14,IF('Celkově pořadí'!J15=6,13,IF('Celkově pořadí'!J15=7,12,IF('Celkově pořadí'!J15=8,10,IF('Celkově pořadí'!J15=9,9,IF('Celkově pořadí'!J15=10,8,IF('Celkově pořadí'!J15=11,7,IF('Celkově pořadí'!J15=12,6,IF('Celkově pořadí'!J15=13,5,IF('Celkově pořadí'!J15=14,4,IF('Celkově pořadí'!J15=15,3,IF('Celkově pořadí'!J15=16,2,))))))))))))))))</f>
        <v>10</v>
      </c>
      <c r="K7" s="23">
        <f>IF('Celkově pořadí'!K15=1,20,IF('Celkově pořadí'!K15=2,18,IF('Celkově pořadí'!K15=3,16,IF('Celkově pořadí'!K15=4,15,IF('Celkově pořadí'!K15=5,14,IF('Celkově pořadí'!K15=6,13,IF('Celkově pořadí'!K15=7,12,IF('Celkově pořadí'!K15=8,10,IF('Celkově pořadí'!K15=9,9,IF('Celkově pořadí'!K15=10,8,IF('Celkově pořadí'!K15=11,7,IF('Celkově pořadí'!K15=12,6,IF('Celkově pořadí'!K15=13,5,IF('Celkově pořadí'!K15=14,4,IF('Celkově pořadí'!K15=15,3,IF('Celkově pořadí'!K15=16,2,))))))))))))))))</f>
        <v>20</v>
      </c>
      <c r="L7" s="23">
        <f>IF('Celkově pořadí'!L15=1,20,IF('Celkově pořadí'!L15=2,18,IF('Celkově pořadí'!L15=3,16,IF('Celkově pořadí'!L15=4,15,IF('Celkově pořadí'!L15=5,14,IF('Celkově pořadí'!L15=6,13,IF('Celkově pořadí'!L15=7,12,IF('Celkově pořadí'!L15=8,10,IF('Celkově pořadí'!L15=9,9,IF('Celkově pořadí'!L15=10,8,IF('Celkově pořadí'!L15=11,7,IF('Celkově pořadí'!L15=12,6,IF('Celkově pořadí'!L15=13,5,IF('Celkově pořadí'!L15=14,4,IF('Celkově pořadí'!L15=15,3,IF('Celkově pořadí'!L15=16,2,))))))))))))))))</f>
        <v>15</v>
      </c>
      <c r="M7" s="23">
        <f>IF('Celkově pořadí'!M15=1,20,IF('Celkově pořadí'!M15=2,18,IF('Celkově pořadí'!M15=3,16,IF('Celkově pořadí'!M15=4,15,IF('Celkově pořadí'!M15=5,14,IF('Celkově pořadí'!M15=6,13,IF('Celkově pořadí'!M15=7,12,IF('Celkově pořadí'!M15=8,10,IF('Celkově pořadí'!M15=9,9,IF('Celkově pořadí'!M15=10,8,IF('Celkově pořadí'!M15=11,7,IF('Celkově pořadí'!M15=12,6,IF('Celkově pořadí'!M15=13,5,IF('Celkově pořadí'!M15=14,4,IF('Celkově pořadí'!M15=15,3,IF('Celkově pořadí'!M15=16,2,))))))))))))))))</f>
        <v>0</v>
      </c>
      <c r="N7" s="23">
        <f>IF('Celkově pořadí'!N15=1,20,IF('Celkově pořadí'!N15=2,18,IF('Celkově pořadí'!N15=3,16,IF('Celkově pořadí'!N15=4,15,IF('Celkově pořadí'!N15=5,14,IF('Celkově pořadí'!N15=6,13,IF('Celkově pořadí'!N15=7,12,IF('Celkově pořadí'!N15=8,10,IF('Celkově pořadí'!N15=9,9,IF('Celkově pořadí'!N15=10,8,IF('Celkově pořadí'!N15=11,7,IF('Celkově pořadí'!N15=12,6,IF('Celkově pořadí'!N15=13,5,IF('Celkově pořadí'!N15=14,4,IF('Celkově pořadí'!N15=15,3,IF('Celkově pořadí'!N15=16,2,))))))))))))))))</f>
        <v>16</v>
      </c>
      <c r="O7" s="24">
        <f>SUM(C7:N7)</f>
        <v>152</v>
      </c>
      <c r="P7" s="24">
        <f>RANK(O7,O$5:O$20,0)</f>
        <v>3</v>
      </c>
      <c r="W7" s="25">
        <v>3</v>
      </c>
      <c r="X7" s="26">
        <v>16</v>
      </c>
    </row>
    <row r="8" spans="1:24" ht="30.6" thickBot="1" x14ac:dyDescent="0.55000000000000004">
      <c r="A8" s="28">
        <f>Týmy!A5</f>
        <v>1</v>
      </c>
      <c r="B8" s="22" t="str">
        <f>Týmy!B5</f>
        <v>BAD BOYS</v>
      </c>
      <c r="C8" s="23">
        <f>IF('Celkově pořadí'!C4=1,20,IF('Celkově pořadí'!C4=2,18,IF('Celkově pořadí'!C4=3,16,IF('Celkově pořadí'!C4=4,15,IF('Celkově pořadí'!C4=5,14,IF('Celkově pořadí'!C4=6,13,IF('Celkově pořadí'!C4=7,12,IF('Celkově pořadí'!C4=8,10,IF('Celkově pořadí'!C4=9,9,IF('Celkově pořadí'!C4=10,8,IF('Celkově pořadí'!C4=11,7,IF('Celkově pořadí'!C4=12,6,IF('Celkově pořadí'!C4=13,5,IF('Celkově pořadí'!C4=14,4,IF('Celkově pořadí'!C4=15,3,IF('Celkově pořadí'!C4=16,2,))))))))))))))))</f>
        <v>14</v>
      </c>
      <c r="D8" s="23">
        <f>IF('Celkově pořadí'!D4=1,20,IF('Celkově pořadí'!D4=2,18,IF('Celkově pořadí'!D4=3,16,IF('Celkově pořadí'!D4=4,15,IF('Celkově pořadí'!D4=5,14,IF('Celkově pořadí'!D4=6,13,IF('Celkově pořadí'!D4=7,12,IF('Celkově pořadí'!D4=8,10,IF('Celkově pořadí'!D4=9,9,IF('Celkově pořadí'!D4=10,8,IF('Celkově pořadí'!D4=11,7,IF('Celkově pořadí'!D4=12,6,IF('Celkově pořadí'!D4=13,5,IF('Celkově pořadí'!D4=14,4,IF('Celkově pořadí'!D4=15,3,IF('Celkově pořadí'!D4=16,2,))))))))))))))))</f>
        <v>9</v>
      </c>
      <c r="E8" s="23">
        <f>IF('Celkově pořadí'!E4=1,20,IF('Celkově pořadí'!E4=2,18,IF('Celkově pořadí'!E4=3,16,IF('Celkově pořadí'!E4=4,15,IF('Celkově pořadí'!E4=5,14,IF('Celkově pořadí'!E4=6,13,IF('Celkově pořadí'!E4=7,12,IF('Celkově pořadí'!E4=8,10,IF('Celkově pořadí'!E4=9,9,IF('Celkově pořadí'!E4=10,8,IF('Celkově pořadí'!E4=11,7,IF('Celkově pořadí'!E4=12,6,IF('Celkově pořadí'!E4=13,5,IF('Celkově pořadí'!E4=14,4,IF('Celkově pořadí'!E4=15,3,IF('Celkově pořadí'!E4=16,2,))))))))))))))))</f>
        <v>18</v>
      </c>
      <c r="F8" s="23">
        <f>IF('Celkově pořadí'!F4=1,20,IF('Celkově pořadí'!F4=2,18,IF('Celkově pořadí'!F4=3,16,IF('Celkově pořadí'!F4=4,15,IF('Celkově pořadí'!F4=5,14,IF('Celkově pořadí'!F4=6,13,IF('Celkově pořadí'!F4=7,12,IF('Celkově pořadí'!F4=8,10,IF('Celkově pořadí'!F4=9,9,IF('Celkově pořadí'!F4=10,8,IF('Celkově pořadí'!F4=11,7,IF('Celkově pořadí'!F4=12,6,IF('Celkově pořadí'!F4=13,5,IF('Celkově pořadí'!F4=14,4,IF('Celkově pořadí'!F4=15,3,IF('Celkově pořadí'!F4=16,2,))))))))))))))))</f>
        <v>10</v>
      </c>
      <c r="G8" s="23">
        <f>IF('Celkově pořadí'!G4=1,20,IF('Celkově pořadí'!G4=2,18,IF('Celkově pořadí'!G4=3,16,IF('Celkově pořadí'!G4=4,15,IF('Celkově pořadí'!G4=5,14,IF('Celkově pořadí'!G4=6,13,IF('Celkově pořadí'!G4=7,12,IF('Celkově pořadí'!G4=8,10,IF('Celkově pořadí'!G4=9,9,IF('Celkově pořadí'!G4=10,8,IF('Celkově pořadí'!G4=11,7,IF('Celkově pořadí'!G4=12,6,IF('Celkově pořadí'!G4=13,5,IF('Celkově pořadí'!G4=14,4,IF('Celkově pořadí'!G4=15,3,IF('Celkově pořadí'!G4=16,2,))))))))))))))))</f>
        <v>15</v>
      </c>
      <c r="H8" s="23">
        <f>IF('Celkově pořadí'!H4=1,20,IF('Celkově pořadí'!H4=2,18,IF('Celkově pořadí'!H4=3,16,IF('Celkově pořadí'!H4=4,15,IF('Celkově pořadí'!H4=5,14,IF('Celkově pořadí'!H4=6,13,IF('Celkově pořadí'!H4=7,12,IF('Celkově pořadí'!H4=8,10,IF('Celkově pořadí'!H4=9,9,IF('Celkově pořadí'!H4=10,8,IF('Celkově pořadí'!H4=11,7,IF('Celkově pořadí'!H4=12,6,IF('Celkově pořadí'!H4=13,5,IF('Celkově pořadí'!H4=14,4,IF('Celkově pořadí'!H4=15,3,IF('Celkově pořadí'!H4=16,2,))))))))))))))))</f>
        <v>15</v>
      </c>
      <c r="I8" s="23">
        <f>IF('Celkově pořadí'!I4=1,20,IF('Celkově pořadí'!I4=2,18,IF('Celkově pořadí'!I4=3,16,IF('Celkově pořadí'!I4=4,15,IF('Celkově pořadí'!I4=5,14,IF('Celkově pořadí'!I4=6,13,IF('Celkově pořadí'!I4=7,12,IF('Celkově pořadí'!I4=8,10,IF('Celkově pořadí'!I4=9,9,IF('Celkově pořadí'!I4=10,8,IF('Celkově pořadí'!I4=11,7,IF('Celkově pořadí'!I4=12,6,IF('Celkově pořadí'!I4=13,5,IF('Celkově pořadí'!I4=14,4,IF('Celkově pořadí'!I4=15,3,IF('Celkově pořadí'!I4=16,2,))))))))))))))))</f>
        <v>10</v>
      </c>
      <c r="J8" s="23">
        <f>IF('Celkově pořadí'!J4=1,20,IF('Celkově pořadí'!J4=2,18,IF('Celkově pořadí'!J4=3,16,IF('Celkově pořadí'!J4=4,15,IF('Celkově pořadí'!J4=5,14,IF('Celkově pořadí'!J4=6,13,IF('Celkově pořadí'!J4=7,12,IF('Celkově pořadí'!J4=8,10,IF('Celkově pořadí'!J4=9,9,IF('Celkově pořadí'!J4=10,8,IF('Celkově pořadí'!J4=11,7,IF('Celkově pořadí'!J4=12,6,IF('Celkově pořadí'!J4=13,5,IF('Celkově pořadí'!J4=14,4,IF('Celkově pořadí'!J4=15,3,IF('Celkově pořadí'!J4=16,2,))))))))))))))))</f>
        <v>14</v>
      </c>
      <c r="K8" s="23">
        <f>IF('Celkově pořadí'!K4=1,20,IF('Celkově pořadí'!K4=2,18,IF('Celkově pořadí'!K4=3,16,IF('Celkově pořadí'!K4=4,15,IF('Celkově pořadí'!K4=5,14,IF('Celkově pořadí'!K4=6,13,IF('Celkově pořadí'!K4=7,12,IF('Celkově pořadí'!K4=8,10,IF('Celkově pořadí'!K4=9,9,IF('Celkově pořadí'!K4=10,8,IF('Celkově pořadí'!K4=11,7,IF('Celkově pořadí'!K4=12,6,IF('Celkově pořadí'!K4=13,5,IF('Celkově pořadí'!K4=14,4,IF('Celkově pořadí'!K4=15,3,IF('Celkově pořadí'!K4=16,2,))))))))))))))))</f>
        <v>16</v>
      </c>
      <c r="L8" s="23">
        <f>IF('Celkově pořadí'!L4=1,20,IF('Celkově pořadí'!L4=2,18,IF('Celkově pořadí'!L4=3,16,IF('Celkově pořadí'!L4=4,15,IF('Celkově pořadí'!L4=5,14,IF('Celkově pořadí'!L4=6,13,IF('Celkově pořadí'!L4=7,12,IF('Celkově pořadí'!L4=8,10,IF('Celkově pořadí'!L4=9,9,IF('Celkově pořadí'!L4=10,8,IF('Celkově pořadí'!L4=11,7,IF('Celkově pořadí'!L4=12,6,IF('Celkově pořadí'!L4=13,5,IF('Celkově pořadí'!L4=14,4,IF('Celkově pořadí'!L4=15,3,IF('Celkově pořadí'!L4=16,2,))))))))))))))))</f>
        <v>16</v>
      </c>
      <c r="M8" s="23">
        <f>IF('Celkově pořadí'!M4=1,20,IF('Celkově pořadí'!M4=2,18,IF('Celkově pořadí'!M4=3,16,IF('Celkově pořadí'!M4=4,15,IF('Celkově pořadí'!M4=5,14,IF('Celkově pořadí'!M4=6,13,IF('Celkově pořadí'!M4=7,12,IF('Celkově pořadí'!M4=8,10,IF('Celkově pořadí'!M4=9,9,IF('Celkově pořadí'!M4=10,8,IF('Celkově pořadí'!M4=11,7,IF('Celkově pořadí'!M4=12,6,IF('Celkově pořadí'!M4=13,5,IF('Celkově pořadí'!M4=14,4,IF('Celkově pořadí'!M4=15,3,IF('Celkově pořadí'!M4=16,2,))))))))))))))))</f>
        <v>0</v>
      </c>
      <c r="N8" s="23">
        <f>IF('Celkově pořadí'!N4=1,20,IF('Celkově pořadí'!N4=2,18,IF('Celkově pořadí'!N4=3,16,IF('Celkově pořadí'!N4=4,15,IF('Celkově pořadí'!N4=5,14,IF('Celkově pořadí'!N4=6,13,IF('Celkově pořadí'!N4=7,12,IF('Celkově pořadí'!N4=8,10,IF('Celkově pořadí'!N4=9,9,IF('Celkově pořadí'!N4=10,8,IF('Celkově pořadí'!N4=11,7,IF('Celkově pořadí'!N4=12,6,IF('Celkově pořadí'!N4=13,5,IF('Celkově pořadí'!N4=14,4,IF('Celkově pořadí'!N4=15,3,IF('Celkově pořadí'!N4=16,2,))))))))))))))))</f>
        <v>15</v>
      </c>
      <c r="O8" s="24">
        <f>SUM(C8:N8)</f>
        <v>152</v>
      </c>
      <c r="P8" s="24">
        <v>4</v>
      </c>
      <c r="W8" s="25">
        <v>4</v>
      </c>
      <c r="X8" s="26">
        <v>15</v>
      </c>
    </row>
    <row r="9" spans="1:24" ht="30.6" thickBot="1" x14ac:dyDescent="0.55000000000000004">
      <c r="A9" s="28">
        <f>Týmy!A10</f>
        <v>6</v>
      </c>
      <c r="B9" s="22" t="str">
        <f>Týmy!B10</f>
        <v>Krásnej-chytrej-bohatej</v>
      </c>
      <c r="C9" s="23">
        <f>IF('Celkově pořadí'!C9=1,20,IF('Celkově pořadí'!C9=2,18,IF('Celkově pořadí'!C9=3,16,IF('Celkově pořadí'!C9=4,15,IF('Celkově pořadí'!C9=5,14,IF('Celkově pořadí'!C9=6,13,IF('Celkově pořadí'!C9=7,12,IF('Celkově pořadí'!C9=8,10,IF('Celkově pořadí'!C9=9,9,IF('Celkově pořadí'!C9=10,8,IF('Celkově pořadí'!C9=11,7,IF('Celkově pořadí'!C9=12,6,IF('Celkově pořadí'!C9=13,5,IF('Celkově pořadí'!C9=14,4,IF('Celkově pořadí'!C9=15,3,IF('Celkově pořadí'!C9=16,2,))))))))))))))))</f>
        <v>10</v>
      </c>
      <c r="D9" s="23">
        <f>IF('Celkově pořadí'!D9=1,20,IF('Celkově pořadí'!D9=2,18,IF('Celkově pořadí'!D9=3,16,IF('Celkově pořadí'!D9=4,15,IF('Celkově pořadí'!D9=5,14,IF('Celkově pořadí'!D9=6,13,IF('Celkově pořadí'!D9=7,12,IF('Celkově pořadí'!D9=8,10,IF('Celkově pořadí'!D9=9,9,IF('Celkově pořadí'!D9=10,8,IF('Celkově pořadí'!D9=11,7,IF('Celkově pořadí'!D9=12,6,IF('Celkově pořadí'!D9=13,5,IF('Celkově pořadí'!D9=14,4,IF('Celkově pořadí'!D9=15,3,IF('Celkově pořadí'!D9=16,2,))))))))))))))))</f>
        <v>18</v>
      </c>
      <c r="E9" s="23">
        <f>IF('Celkově pořadí'!E9=1,20,IF('Celkově pořadí'!E9=2,18,IF('Celkově pořadí'!E9=3,16,IF('Celkově pořadí'!E9=4,15,IF('Celkově pořadí'!E9=5,14,IF('Celkově pořadí'!E9=6,13,IF('Celkově pořadí'!E9=7,12,IF('Celkově pořadí'!E9=8,10,IF('Celkově pořadí'!E9=9,9,IF('Celkově pořadí'!E9=10,8,IF('Celkově pořadí'!E9=11,7,IF('Celkově pořadí'!E9=12,6,IF('Celkově pořadí'!E9=13,5,IF('Celkově pořadí'!E9=14,4,IF('Celkově pořadí'!E9=15,3,IF('Celkově pořadí'!E9=16,2,))))))))))))))))</f>
        <v>16</v>
      </c>
      <c r="F9" s="23">
        <f>IF('Celkově pořadí'!F9=1,20,IF('Celkově pořadí'!F9=2,18,IF('Celkově pořadí'!F9=3,16,IF('Celkově pořadí'!F9=4,15,IF('Celkově pořadí'!F9=5,14,IF('Celkově pořadí'!F9=6,13,IF('Celkově pořadí'!F9=7,12,IF('Celkově pořadí'!F9=8,10,IF('Celkově pořadí'!F9=9,9,IF('Celkově pořadí'!F9=10,8,IF('Celkově pořadí'!F9=11,7,IF('Celkově pořadí'!F9=12,6,IF('Celkově pořadí'!F9=13,5,IF('Celkově pořadí'!F9=14,4,IF('Celkově pořadí'!F9=15,3,IF('Celkově pořadí'!F9=16,2,))))))))))))))))</f>
        <v>9</v>
      </c>
      <c r="G9" s="23">
        <f>IF('Celkově pořadí'!G9=1,20,IF('Celkově pořadí'!G9=2,18,IF('Celkově pořadí'!G9=3,16,IF('Celkově pořadí'!G9=4,15,IF('Celkově pořadí'!G9=5,14,IF('Celkově pořadí'!G9=6,13,IF('Celkově pořadí'!G9=7,12,IF('Celkově pořadí'!G9=8,10,IF('Celkově pořadí'!G9=9,9,IF('Celkově pořadí'!G9=10,8,IF('Celkově pořadí'!G9=11,7,IF('Celkově pořadí'!G9=12,6,IF('Celkově pořadí'!G9=13,5,IF('Celkově pořadí'!G9=14,4,IF('Celkově pořadí'!G9=15,3,IF('Celkově pořadí'!G9=16,2,))))))))))))))))</f>
        <v>7</v>
      </c>
      <c r="H9" s="23">
        <f>IF('Celkově pořadí'!H9=1,20,IF('Celkově pořadí'!H9=2,18,IF('Celkově pořadí'!H9=3,16,IF('Celkově pořadí'!H9=4,15,IF('Celkově pořadí'!H9=5,14,IF('Celkově pořadí'!H9=6,13,IF('Celkově pořadí'!H9=7,12,IF('Celkově pořadí'!H9=8,10,IF('Celkově pořadí'!H9=9,9,IF('Celkově pořadí'!H9=10,8,IF('Celkově pořadí'!H9=11,7,IF('Celkově pořadí'!H9=12,6,IF('Celkově pořadí'!H9=13,5,IF('Celkově pořadí'!H9=14,4,IF('Celkově pořadí'!H9=15,3,IF('Celkově pořadí'!H9=16,2,))))))))))))))))</f>
        <v>18</v>
      </c>
      <c r="I9" s="23">
        <f>IF('Celkově pořadí'!I9=1,20,IF('Celkově pořadí'!I9=2,18,IF('Celkově pořadí'!I9=3,16,IF('Celkově pořadí'!I9=4,15,IF('Celkově pořadí'!I9=5,14,IF('Celkově pořadí'!I9=6,13,IF('Celkově pořadí'!I9=7,12,IF('Celkově pořadí'!I9=8,10,IF('Celkově pořadí'!I9=9,9,IF('Celkově pořadí'!I9=10,8,IF('Celkově pořadí'!I9=11,7,IF('Celkově pořadí'!I9=12,6,IF('Celkově pořadí'!I9=13,5,IF('Celkově pořadí'!I9=14,4,IF('Celkově pořadí'!I9=15,3,IF('Celkově pořadí'!I9=16,2,))))))))))))))))</f>
        <v>20</v>
      </c>
      <c r="J9" s="23">
        <f>IF('Celkově pořadí'!J9=1,20,IF('Celkově pořadí'!J9=2,18,IF('Celkově pořadí'!J9=3,16,IF('Celkově pořadí'!J9=4,15,IF('Celkově pořadí'!J9=5,14,IF('Celkově pořadí'!J9=6,13,IF('Celkově pořadí'!J9=7,12,IF('Celkově pořadí'!J9=8,10,IF('Celkově pořadí'!J9=9,9,IF('Celkově pořadí'!J9=10,8,IF('Celkově pořadí'!J9=11,7,IF('Celkově pořadí'!J9=12,6,IF('Celkově pořadí'!J9=13,5,IF('Celkově pořadí'!J9=14,4,IF('Celkově pořadí'!J9=15,3,IF('Celkově pořadí'!J9=16,2,))))))))))))))))</f>
        <v>13</v>
      </c>
      <c r="K9" s="23">
        <f>IF('Celkově pořadí'!K9=1,20,IF('Celkově pořadí'!K9=2,18,IF('Celkově pořadí'!K9=3,16,IF('Celkově pořadí'!K9=4,15,IF('Celkově pořadí'!K9=5,14,IF('Celkově pořadí'!K9=6,13,IF('Celkově pořadí'!K9=7,12,IF('Celkově pořadí'!K9=8,10,IF('Celkově pořadí'!K9=9,9,IF('Celkově pořadí'!K9=10,8,IF('Celkově pořadí'!K9=11,7,IF('Celkově pořadí'!K9=12,6,IF('Celkově pořadí'!K9=13,5,IF('Celkově pořadí'!K9=14,4,IF('Celkově pořadí'!K9=15,3,IF('Celkově pořadí'!K9=16,2,))))))))))))))))</f>
        <v>6</v>
      </c>
      <c r="L9" s="23">
        <f>IF('Celkově pořadí'!L9=1,20,IF('Celkově pořadí'!L9=2,18,IF('Celkově pořadí'!L9=3,16,IF('Celkově pořadí'!L9=4,15,IF('Celkově pořadí'!L9=5,14,IF('Celkově pořadí'!L9=6,13,IF('Celkově pořadí'!L9=7,12,IF('Celkově pořadí'!L9=8,10,IF('Celkově pořadí'!L9=9,9,IF('Celkově pořadí'!L9=10,8,IF('Celkově pořadí'!L9=11,7,IF('Celkově pořadí'!L9=12,6,IF('Celkově pořadí'!L9=13,5,IF('Celkově pořadí'!L9=14,4,IF('Celkově pořadí'!L9=15,3,IF('Celkově pořadí'!L9=16,2,))))))))))))))))</f>
        <v>9</v>
      </c>
      <c r="M9" s="23">
        <f>IF('Celkově pořadí'!M9=1,20,IF('Celkově pořadí'!M9=2,18,IF('Celkově pořadí'!M9=3,16,IF('Celkově pořadí'!M9=4,15,IF('Celkově pořadí'!M9=5,14,IF('Celkově pořadí'!M9=6,13,IF('Celkově pořadí'!M9=7,12,IF('Celkově pořadí'!M9=8,10,IF('Celkově pořadí'!M9=9,9,IF('Celkově pořadí'!M9=10,8,IF('Celkově pořadí'!M9=11,7,IF('Celkově pořadí'!M9=12,6,IF('Celkově pořadí'!M9=13,5,IF('Celkově pořadí'!M9=14,4,IF('Celkově pořadí'!M9=15,3,IF('Celkově pořadí'!M9=16,2,))))))))))))))))</f>
        <v>0</v>
      </c>
      <c r="N9" s="23">
        <f>IF('Celkově pořadí'!N9=1,20,IF('Celkově pořadí'!N9=2,18,IF('Celkově pořadí'!N9=3,16,IF('Celkově pořadí'!N9=4,15,IF('Celkově pořadí'!N9=5,14,IF('Celkově pořadí'!N9=6,13,IF('Celkově pořadí'!N9=7,12,IF('Celkově pořadí'!N9=8,10,IF('Celkově pořadí'!N9=9,9,IF('Celkově pořadí'!N9=10,8,IF('Celkově pořadí'!N9=11,7,IF('Celkově pořadí'!N9=12,6,IF('Celkově pořadí'!N9=13,5,IF('Celkově pořadí'!N9=14,4,IF('Celkově pořadí'!N9=15,3,IF('Celkově pořadí'!N9=16,2,))))))))))))))))</f>
        <v>13</v>
      </c>
      <c r="O9" s="24">
        <f>SUM(C9:N9)</f>
        <v>139</v>
      </c>
      <c r="P9" s="24">
        <f>RANK(O9,O$5:O$20,0)</f>
        <v>5</v>
      </c>
      <c r="W9" s="25">
        <v>5</v>
      </c>
      <c r="X9" s="26">
        <v>14</v>
      </c>
    </row>
    <row r="10" spans="1:24" ht="30.6" thickBot="1" x14ac:dyDescent="0.55000000000000004">
      <c r="A10" s="28">
        <f>Týmy!A18</f>
        <v>14</v>
      </c>
      <c r="B10" s="22" t="str">
        <f>Týmy!B18</f>
        <v>VLČÁCI</v>
      </c>
      <c r="C10" s="23">
        <f>IF('Celkově pořadí'!C17=1,20,IF('Celkově pořadí'!C17=2,18,IF('Celkově pořadí'!C17=3,16,IF('Celkově pořadí'!C17=4,15,IF('Celkově pořadí'!C17=5,14,IF('Celkově pořadí'!C17=6,13,IF('Celkově pořadí'!C17=7,12,IF('Celkově pořadí'!C17=8,10,IF('Celkově pořadí'!C17=9,9,IF('Celkově pořadí'!C17=10,8,IF('Celkově pořadí'!C17=11,7,IF('Celkově pořadí'!C17=12,6,IF('Celkově pořadí'!C17=13,5,IF('Celkově pořadí'!C17=14,4,IF('Celkově pořadí'!C17=15,3,IF('Celkově pořadí'!C17=16,2,))))))))))))))))</f>
        <v>6</v>
      </c>
      <c r="D10" s="23">
        <f>IF('Celkově pořadí'!D17=1,20,IF('Celkově pořadí'!D17=2,18,IF('Celkově pořadí'!D17=3,16,IF('Celkově pořadí'!D17=4,15,IF('Celkově pořadí'!D17=5,14,IF('Celkově pořadí'!D17=6,13,IF('Celkově pořadí'!D17=7,12,IF('Celkově pořadí'!D17=8,10,IF('Celkově pořadí'!D17=9,9,IF('Celkově pořadí'!D17=10,8,IF('Celkově pořadí'!D17=11,7,IF('Celkově pořadí'!D17=12,6,IF('Celkově pořadí'!D17=13,5,IF('Celkově pořadí'!D17=14,4,IF('Celkově pořadí'!D17=15,3,IF('Celkově pořadí'!D17=16,2,))))))))))))))))</f>
        <v>12</v>
      </c>
      <c r="E10" s="23">
        <f>IF('Celkově pořadí'!E17=1,20,IF('Celkově pořadí'!E17=2,18,IF('Celkově pořadí'!E17=3,16,IF('Celkově pořadí'!E17=4,15,IF('Celkově pořadí'!E17=5,14,IF('Celkově pořadí'!E17=6,13,IF('Celkově pořadí'!E17=7,12,IF('Celkově pořadí'!E17=8,10,IF('Celkově pořadí'!E17=9,9,IF('Celkově pořadí'!E17=10,8,IF('Celkově pořadí'!E17=11,7,IF('Celkově pořadí'!E17=12,6,IF('Celkově pořadí'!E17=13,5,IF('Celkově pořadí'!E17=14,4,IF('Celkově pořadí'!E17=15,3,IF('Celkově pořadí'!E17=16,2,))))))))))))))))</f>
        <v>7</v>
      </c>
      <c r="F10" s="23">
        <f>IF('Celkově pořadí'!F17=1,20,IF('Celkově pořadí'!F17=2,18,IF('Celkově pořadí'!F17=3,16,IF('Celkově pořadí'!F17=4,15,IF('Celkově pořadí'!F17=5,14,IF('Celkově pořadí'!F17=6,13,IF('Celkově pořadí'!F17=7,12,IF('Celkově pořadí'!F17=8,10,IF('Celkově pořadí'!F17=9,9,IF('Celkově pořadí'!F17=10,8,IF('Celkově pořadí'!F17=11,7,IF('Celkově pořadí'!F17=12,6,IF('Celkově pořadí'!F17=13,5,IF('Celkově pořadí'!F17=14,4,IF('Celkově pořadí'!F17=15,3,IF('Celkově pořadí'!F17=16,2,))))))))))))))))</f>
        <v>6</v>
      </c>
      <c r="G10" s="23">
        <f>IF('Celkově pořadí'!G17=1,20,IF('Celkově pořadí'!G17=2,18,IF('Celkově pořadí'!G17=3,16,IF('Celkově pořadí'!G17=4,15,IF('Celkově pořadí'!G17=5,14,IF('Celkově pořadí'!G17=6,13,IF('Celkově pořadí'!G17=7,12,IF('Celkově pořadí'!G17=8,10,IF('Celkově pořadí'!G17=9,9,IF('Celkově pořadí'!G17=10,8,IF('Celkově pořadí'!G17=11,7,IF('Celkově pořadí'!G17=12,6,IF('Celkově pořadí'!G17=13,5,IF('Celkově pořadí'!G17=14,4,IF('Celkově pořadí'!G17=15,3,IF('Celkově pořadí'!G17=16,2,))))))))))))))))</f>
        <v>20</v>
      </c>
      <c r="H10" s="23">
        <f>IF('Celkově pořadí'!H17=1,20,IF('Celkově pořadí'!H17=2,18,IF('Celkově pořadí'!H17=3,16,IF('Celkově pořadí'!H17=4,15,IF('Celkově pořadí'!H17=5,14,IF('Celkově pořadí'!H17=6,13,IF('Celkově pořadí'!H17=7,12,IF('Celkově pořadí'!H17=8,10,IF('Celkově pořadí'!H17=9,9,IF('Celkově pořadí'!H17=10,8,IF('Celkově pořadí'!H17=11,7,IF('Celkově pořadí'!H17=12,6,IF('Celkově pořadí'!H17=13,5,IF('Celkově pořadí'!H17=14,4,IF('Celkově pořadí'!H17=15,3,IF('Celkově pořadí'!H17=16,2,))))))))))))))))</f>
        <v>5</v>
      </c>
      <c r="I10" s="23">
        <f>IF('Celkově pořadí'!I17=1,20,IF('Celkově pořadí'!I17=2,18,IF('Celkově pořadí'!I17=3,16,IF('Celkově pořadí'!I17=4,15,IF('Celkově pořadí'!I17=5,14,IF('Celkově pořadí'!I17=6,13,IF('Celkově pořadí'!I17=7,12,IF('Celkově pořadí'!I17=8,10,IF('Celkově pořadí'!I17=9,9,IF('Celkově pořadí'!I17=10,8,IF('Celkově pořadí'!I17=11,7,IF('Celkově pořadí'!I17=12,6,IF('Celkově pořadí'!I17=13,5,IF('Celkově pořadí'!I17=14,4,IF('Celkově pořadí'!I17=15,3,IF('Celkově pořadí'!I17=16,2,))))))))))))))))</f>
        <v>16</v>
      </c>
      <c r="J10" s="23">
        <f>IF('Celkově pořadí'!J17=1,20,IF('Celkově pořadí'!J17=2,18,IF('Celkově pořadí'!J17=3,16,IF('Celkově pořadí'!J17=4,15,IF('Celkově pořadí'!J17=5,14,IF('Celkově pořadí'!J17=6,13,IF('Celkově pořadí'!J17=7,12,IF('Celkově pořadí'!J17=8,10,IF('Celkově pořadí'!J17=9,9,IF('Celkově pořadí'!J17=10,8,IF('Celkově pořadí'!J17=11,7,IF('Celkově pořadí'!J17=12,6,IF('Celkově pořadí'!J17=13,5,IF('Celkově pořadí'!J17=14,4,IF('Celkově pořadí'!J17=15,3,IF('Celkově pořadí'!J17=16,2,))))))))))))))))</f>
        <v>8</v>
      </c>
      <c r="K10" s="23">
        <f>IF('Celkově pořadí'!K17=1,20,IF('Celkově pořadí'!K17=2,18,IF('Celkově pořadí'!K17=3,16,IF('Celkově pořadí'!K17=4,15,IF('Celkově pořadí'!K17=5,14,IF('Celkově pořadí'!K17=6,13,IF('Celkově pořadí'!K17=7,12,IF('Celkově pořadí'!K17=8,10,IF('Celkově pořadí'!K17=9,9,IF('Celkově pořadí'!K17=10,8,IF('Celkově pořadí'!K17=11,7,IF('Celkově pořadí'!K17=12,6,IF('Celkově pořadí'!K17=13,5,IF('Celkově pořadí'!K17=14,4,IF('Celkově pořadí'!K17=15,3,IF('Celkově pořadí'!K17=16,2,))))))))))))))))</f>
        <v>13</v>
      </c>
      <c r="L10" s="23">
        <f>IF('Celkově pořadí'!L17=1,20,IF('Celkově pořadí'!L17=2,18,IF('Celkově pořadí'!L17=3,16,IF('Celkově pořadí'!L17=4,15,IF('Celkově pořadí'!L17=5,14,IF('Celkově pořadí'!L17=6,13,IF('Celkově pořadí'!L17=7,12,IF('Celkově pořadí'!L17=8,10,IF('Celkově pořadí'!L17=9,9,IF('Celkově pořadí'!L17=10,8,IF('Celkově pořadí'!L17=11,7,IF('Celkově pořadí'!L17=12,6,IF('Celkově pořadí'!L17=13,5,IF('Celkově pořadí'!L17=14,4,IF('Celkově pořadí'!L17=15,3,IF('Celkově pořadí'!L17=16,2,))))))))))))))))</f>
        <v>20</v>
      </c>
      <c r="M10" s="23">
        <f>IF('Celkově pořadí'!M17=1,20,IF('Celkově pořadí'!M17=2,18,IF('Celkově pořadí'!M17=3,16,IF('Celkově pořadí'!M17=4,15,IF('Celkově pořadí'!M17=5,14,IF('Celkově pořadí'!M17=6,13,IF('Celkově pořadí'!M17=7,12,IF('Celkově pořadí'!M17=8,10,IF('Celkově pořadí'!M17=9,9,IF('Celkově pořadí'!M17=10,8,IF('Celkově pořadí'!M17=11,7,IF('Celkově pořadí'!M17=12,6,IF('Celkově pořadí'!M17=13,5,IF('Celkově pořadí'!M17=14,4,IF('Celkově pořadí'!M17=15,3,IF('Celkově pořadí'!M17=16,2,))))))))))))))))</f>
        <v>0</v>
      </c>
      <c r="N10" s="23">
        <f>IF('Celkově pořadí'!N17=1,20,IF('Celkově pořadí'!N17=2,18,IF('Celkově pořadí'!N17=3,16,IF('Celkově pořadí'!N17=4,15,IF('Celkově pořadí'!N17=5,14,IF('Celkově pořadí'!N17=6,13,IF('Celkově pořadí'!N17=7,12,IF('Celkově pořadí'!N17=8,10,IF('Celkově pořadí'!N17=9,9,IF('Celkově pořadí'!N17=10,8,IF('Celkově pořadí'!N17=11,7,IF('Celkově pořadí'!N17=12,6,IF('Celkově pořadí'!N17=13,5,IF('Celkově pořadí'!N17=14,4,IF('Celkově pořadí'!N17=15,3,IF('Celkově pořadí'!N17=16,2,))))))))))))))))</f>
        <v>14</v>
      </c>
      <c r="O10" s="24">
        <f>SUM(C10:N10)</f>
        <v>127</v>
      </c>
      <c r="P10" s="24">
        <f>RANK(O10,O$5:O$20,0)</f>
        <v>6</v>
      </c>
      <c r="W10" s="25">
        <v>6</v>
      </c>
      <c r="X10" s="26">
        <v>13</v>
      </c>
    </row>
    <row r="11" spans="1:24" ht="30.6" thickBot="1" x14ac:dyDescent="0.55000000000000004">
      <c r="A11" s="28">
        <f>Týmy!A11</f>
        <v>7</v>
      </c>
      <c r="B11" s="22" t="str">
        <f>Týmy!B11</f>
        <v>KREDATI</v>
      </c>
      <c r="C11" s="23">
        <f>IF('Celkově pořadí'!C10=1,20,IF('Celkově pořadí'!C10=2,18,IF('Celkově pořadí'!C10=3,16,IF('Celkově pořadí'!C10=4,15,IF('Celkově pořadí'!C10=5,14,IF('Celkově pořadí'!C10=6,13,IF('Celkově pořadí'!C10=7,12,IF('Celkově pořadí'!C10=8,10,IF('Celkově pořadí'!C10=9,9,IF('Celkově pořadí'!C10=10,8,IF('Celkově pořadí'!C10=11,7,IF('Celkově pořadí'!C10=12,6,IF('Celkově pořadí'!C10=13,5,IF('Celkově pořadí'!C10=14,4,IF('Celkově pořadí'!C10=15,3,IF('Celkově pořadí'!C10=16,2,))))))))))))))))</f>
        <v>7</v>
      </c>
      <c r="D11" s="23">
        <f>IF('Celkově pořadí'!D10=1,20,IF('Celkově pořadí'!D10=2,18,IF('Celkově pořadí'!D10=3,16,IF('Celkově pořadí'!D10=4,15,IF('Celkově pořadí'!D10=5,14,IF('Celkově pořadí'!D10=6,13,IF('Celkově pořadí'!D10=7,12,IF('Celkově pořadí'!D10=8,10,IF('Celkově pořadí'!D10=9,9,IF('Celkově pořadí'!D10=10,8,IF('Celkově pořadí'!D10=11,7,IF('Celkově pořadí'!D10=12,6,IF('Celkově pořadí'!D10=13,5,IF('Celkově pořadí'!D10=14,4,IF('Celkově pořadí'!D10=15,3,IF('Celkově pořadí'!D10=16,2,))))))))))))))))</f>
        <v>10</v>
      </c>
      <c r="E11" s="23">
        <f>IF('Celkově pořadí'!E10=1,20,IF('Celkově pořadí'!E10=2,18,IF('Celkově pořadí'!E10=3,16,IF('Celkově pořadí'!E10=4,15,IF('Celkově pořadí'!E10=5,14,IF('Celkově pořadí'!E10=6,13,IF('Celkově pořadí'!E10=7,12,IF('Celkově pořadí'!E10=8,10,IF('Celkově pořadí'!E10=9,9,IF('Celkově pořadí'!E10=10,8,IF('Celkově pořadí'!E10=11,7,IF('Celkově pořadí'!E10=12,6,IF('Celkově pořadí'!E10=13,5,IF('Celkově pořadí'!E10=14,4,IF('Celkově pořadí'!E10=15,3,IF('Celkově pořadí'!E10=16,2,))))))))))))))))</f>
        <v>5</v>
      </c>
      <c r="F11" s="23">
        <f>IF('Celkově pořadí'!F10=1,20,IF('Celkově pořadí'!F10=2,18,IF('Celkově pořadí'!F10=3,16,IF('Celkově pořadí'!F10=4,15,IF('Celkově pořadí'!F10=5,14,IF('Celkově pořadí'!F10=6,13,IF('Celkově pořadí'!F10=7,12,IF('Celkově pořadí'!F10=8,10,IF('Celkově pořadí'!F10=9,9,IF('Celkově pořadí'!F10=10,8,IF('Celkově pořadí'!F10=11,7,IF('Celkově pořadí'!F10=12,6,IF('Celkově pořadí'!F10=13,5,IF('Celkově pořadí'!F10=14,4,IF('Celkově pořadí'!F10=15,3,IF('Celkově pořadí'!F10=16,2,))))))))))))))))</f>
        <v>20</v>
      </c>
      <c r="G11" s="23">
        <f>IF('Celkově pořadí'!G10=1,20,IF('Celkově pořadí'!G10=2,18,IF('Celkově pořadí'!G10=3,16,IF('Celkově pořadí'!G10=4,15,IF('Celkově pořadí'!G10=5,14,IF('Celkově pořadí'!G10=6,13,IF('Celkově pořadí'!G10=7,12,IF('Celkově pořadí'!G10=8,10,IF('Celkově pořadí'!G10=9,9,IF('Celkově pořadí'!G10=10,8,IF('Celkově pořadí'!G10=11,7,IF('Celkově pořadí'!G10=12,6,IF('Celkově pořadí'!G10=13,5,IF('Celkově pořadí'!G10=14,4,IF('Celkově pořadí'!G10=15,3,IF('Celkově pořadí'!G10=16,2,))))))))))))))))</f>
        <v>5</v>
      </c>
      <c r="H11" s="23">
        <f>IF('Celkově pořadí'!H10=1,20,IF('Celkově pořadí'!H10=2,18,IF('Celkově pořadí'!H10=3,16,IF('Celkově pořadí'!H10=4,15,IF('Celkově pořadí'!H10=5,14,IF('Celkově pořadí'!H10=6,13,IF('Celkově pořadí'!H10=7,12,IF('Celkově pořadí'!H10=8,10,IF('Celkově pořadí'!H10=9,9,IF('Celkově pořadí'!H10=10,8,IF('Celkově pořadí'!H10=11,7,IF('Celkově pořadí'!H10=12,6,IF('Celkově pořadí'!H10=13,5,IF('Celkově pořadí'!H10=14,4,IF('Celkově pořadí'!H10=15,3,IF('Celkově pořadí'!H10=16,2,))))))))))))))))</f>
        <v>16</v>
      </c>
      <c r="I11" s="23">
        <f>IF('Celkově pořadí'!I10=1,20,IF('Celkově pořadí'!I10=2,18,IF('Celkově pořadí'!I10=3,16,IF('Celkově pořadí'!I10=4,15,IF('Celkově pořadí'!I10=5,14,IF('Celkově pořadí'!I10=6,13,IF('Celkově pořadí'!I10=7,12,IF('Celkově pořadí'!I10=8,10,IF('Celkově pořadí'!I10=9,9,IF('Celkově pořadí'!I10=10,8,IF('Celkově pořadí'!I10=11,7,IF('Celkově pořadí'!I10=12,6,IF('Celkově pořadí'!I10=13,5,IF('Celkově pořadí'!I10=14,4,IF('Celkově pořadí'!I10=15,3,IF('Celkově pořadí'!I10=16,2,))))))))))))))))</f>
        <v>14</v>
      </c>
      <c r="J11" s="23">
        <f>IF('Celkově pořadí'!J10=1,20,IF('Celkově pořadí'!J10=2,18,IF('Celkově pořadí'!J10=3,16,IF('Celkově pořadí'!J10=4,15,IF('Celkově pořadí'!J10=5,14,IF('Celkově pořadí'!J10=6,13,IF('Celkově pořadí'!J10=7,12,IF('Celkově pořadí'!J10=8,10,IF('Celkově pořadí'!J10=9,9,IF('Celkově pořadí'!J10=10,8,IF('Celkově pořadí'!J10=11,7,IF('Celkově pořadí'!J10=12,6,IF('Celkově pořadí'!J10=13,5,IF('Celkově pořadí'!J10=14,4,IF('Celkově pořadí'!J10=15,3,IF('Celkově pořadí'!J10=16,2,))))))))))))))))</f>
        <v>16</v>
      </c>
      <c r="K11" s="23">
        <f>IF('Celkově pořadí'!K10=1,20,IF('Celkově pořadí'!K10=2,18,IF('Celkově pořadí'!K10=3,16,IF('Celkově pořadí'!K10=4,15,IF('Celkově pořadí'!K10=5,14,IF('Celkově pořadí'!K10=6,13,IF('Celkově pořadí'!K10=7,12,IF('Celkově pořadí'!K10=8,10,IF('Celkově pořadí'!K10=9,9,IF('Celkově pořadí'!K10=10,8,IF('Celkově pořadí'!K10=11,7,IF('Celkově pořadí'!K10=12,6,IF('Celkově pořadí'!K10=13,5,IF('Celkově pořadí'!K10=14,4,IF('Celkově pořadí'!K10=15,3,IF('Celkově pořadí'!K10=16,2,))))))))))))))))</f>
        <v>8</v>
      </c>
      <c r="L11" s="23">
        <f>IF('Celkově pořadí'!L10=1,20,IF('Celkově pořadí'!L10=2,18,IF('Celkově pořadí'!L10=3,16,IF('Celkově pořadí'!L10=4,15,IF('Celkově pořadí'!L10=5,14,IF('Celkově pořadí'!L10=6,13,IF('Celkově pořadí'!L10=7,12,IF('Celkově pořadí'!L10=8,10,IF('Celkově pořadí'!L10=9,9,IF('Celkově pořadí'!L10=10,8,IF('Celkově pořadí'!L10=11,7,IF('Celkově pořadí'!L10=12,6,IF('Celkově pořadí'!L10=13,5,IF('Celkově pořadí'!L10=14,4,IF('Celkově pořadí'!L10=15,3,IF('Celkově pořadí'!L10=16,2,))))))))))))))))</f>
        <v>14</v>
      </c>
      <c r="M11" s="23">
        <f>IF('Celkově pořadí'!M10=1,20,IF('Celkově pořadí'!M10=2,18,IF('Celkově pořadí'!M10=3,16,IF('Celkově pořadí'!M10=4,15,IF('Celkově pořadí'!M10=5,14,IF('Celkově pořadí'!M10=6,13,IF('Celkově pořadí'!M10=7,12,IF('Celkově pořadí'!M10=8,10,IF('Celkově pořadí'!M10=9,9,IF('Celkově pořadí'!M10=10,8,IF('Celkově pořadí'!M10=11,7,IF('Celkově pořadí'!M10=12,6,IF('Celkově pořadí'!M10=13,5,IF('Celkově pořadí'!M10=14,4,IF('Celkově pořadí'!M10=15,3,IF('Celkově pořadí'!M10=16,2,))))))))))))))))</f>
        <v>0</v>
      </c>
      <c r="N11" s="23">
        <f>IF('Celkově pořadí'!N10=1,20,IF('Celkově pořadí'!N10=2,18,IF('Celkově pořadí'!N10=3,16,IF('Celkově pořadí'!N10=4,15,IF('Celkově pořadí'!N10=5,14,IF('Celkově pořadí'!N10=6,13,IF('Celkově pořadí'!N10=7,12,IF('Celkově pořadí'!N10=8,10,IF('Celkově pořadí'!N10=9,9,IF('Celkově pořadí'!N10=10,8,IF('Celkově pořadí'!N10=11,7,IF('Celkově pořadí'!N10=12,6,IF('Celkově pořadí'!N10=13,5,IF('Celkově pořadí'!N10=14,4,IF('Celkově pořadí'!N10=15,3,IF('Celkově pořadí'!N10=16,2,))))))))))))))))</f>
        <v>5</v>
      </c>
      <c r="O11" s="24">
        <f>SUM(C11:N11)</f>
        <v>120</v>
      </c>
      <c r="P11" s="24">
        <f>RANK(O11,O$5:O$20,0)</f>
        <v>7</v>
      </c>
      <c r="W11" s="25">
        <v>7</v>
      </c>
      <c r="X11" s="26">
        <v>12</v>
      </c>
    </row>
    <row r="12" spans="1:24" ht="30.6" thickBot="1" x14ac:dyDescent="0.55000000000000004">
      <c r="A12" s="28">
        <f>Týmy!A15</f>
        <v>11</v>
      </c>
      <c r="B12" s="22" t="str">
        <f>Týmy!B15</f>
        <v>SPARTAK BOYS</v>
      </c>
      <c r="C12" s="23">
        <f>IF('Celkově pořadí'!C14=1,20,IF('Celkově pořadí'!C14=2,18,IF('Celkově pořadí'!C14=3,16,IF('Celkově pořadí'!C14=4,15,IF('Celkově pořadí'!C14=5,14,IF('Celkově pořadí'!C14=6,13,IF('Celkově pořadí'!C14=7,12,IF('Celkově pořadí'!C14=8,10,IF('Celkově pořadí'!C14=9,9,IF('Celkově pořadí'!C14=10,8,IF('Celkově pořadí'!C14=11,7,IF('Celkově pořadí'!C14=12,6,IF('Celkově pořadí'!C14=13,5,IF('Celkově pořadí'!C14=14,4,IF('Celkově pořadí'!C14=15,3,IF('Celkově pořadí'!C14=16,2,))))))))))))))))</f>
        <v>18</v>
      </c>
      <c r="D12" s="23">
        <f>IF('Celkově pořadí'!D14=1,20,IF('Celkově pořadí'!D14=2,18,IF('Celkově pořadí'!D14=3,16,IF('Celkově pořadí'!D14=4,15,IF('Celkově pořadí'!D14=5,14,IF('Celkově pořadí'!D14=6,13,IF('Celkově pořadí'!D14=7,12,IF('Celkově pořadí'!D14=8,10,IF('Celkově pořadí'!D14=9,9,IF('Celkově pořadí'!D14=10,8,IF('Celkově pořadí'!D14=11,7,IF('Celkově pořadí'!D14=12,6,IF('Celkově pořadí'!D14=13,5,IF('Celkově pořadí'!D14=14,4,IF('Celkově pořadí'!D14=15,3,IF('Celkově pořadí'!D14=16,2,))))))))))))))))</f>
        <v>15</v>
      </c>
      <c r="E12" s="23">
        <f>IF('Celkově pořadí'!E14=1,20,IF('Celkově pořadí'!E14=2,18,IF('Celkově pořadí'!E14=3,16,IF('Celkově pořadí'!E14=4,15,IF('Celkově pořadí'!E14=5,14,IF('Celkově pořadí'!E14=6,13,IF('Celkově pořadí'!E14=7,12,IF('Celkově pořadí'!E14=8,10,IF('Celkově pořadí'!E14=9,9,IF('Celkově pořadí'!E14=10,8,IF('Celkově pořadí'!E14=11,7,IF('Celkově pořadí'!E14=12,6,IF('Celkově pořadí'!E14=13,5,IF('Celkově pořadí'!E14=14,4,IF('Celkově pořadí'!E14=15,3,IF('Celkově pořadí'!E14=16,2,))))))))))))))))</f>
        <v>4</v>
      </c>
      <c r="F12" s="23">
        <f>IF('Celkově pořadí'!F14=1,20,IF('Celkově pořadí'!F14=2,18,IF('Celkově pořadí'!F14=3,16,IF('Celkově pořadí'!F14=4,15,IF('Celkově pořadí'!F14=5,14,IF('Celkově pořadí'!F14=6,13,IF('Celkově pořadí'!F14=7,12,IF('Celkově pořadí'!F14=8,10,IF('Celkově pořadí'!F14=9,9,IF('Celkově pořadí'!F14=10,8,IF('Celkově pořadí'!F14=11,7,IF('Celkově pořadí'!F14=12,6,IF('Celkově pořadí'!F14=13,5,IF('Celkově pořadí'!F14=14,4,IF('Celkově pořadí'!F14=15,3,IF('Celkově pořadí'!F14=16,2,))))))))))))))))</f>
        <v>4</v>
      </c>
      <c r="G12" s="23">
        <f>IF('Celkově pořadí'!G14=1,20,IF('Celkově pořadí'!G14=2,18,IF('Celkově pořadí'!G14=3,16,IF('Celkově pořadí'!G14=4,15,IF('Celkově pořadí'!G14=5,14,IF('Celkově pořadí'!G14=6,13,IF('Celkově pořadí'!G14=7,12,IF('Celkově pořadí'!G14=8,10,IF('Celkově pořadí'!G14=9,9,IF('Celkově pořadí'!G14=10,8,IF('Celkově pořadí'!G14=11,7,IF('Celkově pořadí'!G14=12,6,IF('Celkově pořadí'!G14=13,5,IF('Celkově pořadí'!G14=14,4,IF('Celkově pořadí'!G14=15,3,IF('Celkově pořadí'!G14=16,2,))))))))))))))))</f>
        <v>14</v>
      </c>
      <c r="H12" s="23">
        <f>IF('Celkově pořadí'!H14=1,20,IF('Celkově pořadí'!H14=2,18,IF('Celkově pořadí'!H14=3,16,IF('Celkově pořadí'!H14=4,15,IF('Celkově pořadí'!H14=5,14,IF('Celkově pořadí'!H14=6,13,IF('Celkově pořadí'!H14=7,12,IF('Celkově pořadí'!H14=8,10,IF('Celkově pořadí'!H14=9,9,IF('Celkově pořadí'!H14=10,8,IF('Celkově pořadí'!H14=11,7,IF('Celkově pořadí'!H14=12,6,IF('Celkově pořadí'!H14=13,5,IF('Celkově pořadí'!H14=14,4,IF('Celkově pořadí'!H14=15,3,IF('Celkově pořadí'!H14=16,2,))))))))))))))))</f>
        <v>12</v>
      </c>
      <c r="I12" s="23">
        <f>IF('Celkově pořadí'!I14=1,20,IF('Celkově pořadí'!I14=2,18,IF('Celkově pořadí'!I14=3,16,IF('Celkově pořadí'!I14=4,15,IF('Celkově pořadí'!I14=5,14,IF('Celkově pořadí'!I14=6,13,IF('Celkově pořadí'!I14=7,12,IF('Celkově pořadí'!I14=8,10,IF('Celkově pořadí'!I14=9,9,IF('Celkově pořadí'!I14=10,8,IF('Celkově pořadí'!I14=11,7,IF('Celkově pořadí'!I14=12,6,IF('Celkově pořadí'!I14=13,5,IF('Celkově pořadí'!I14=14,4,IF('Celkově pořadí'!I14=15,3,IF('Celkově pořadí'!I14=16,2,))))))))))))))))</f>
        <v>12</v>
      </c>
      <c r="J12" s="23">
        <f>IF('Celkově pořadí'!J14=1,20,IF('Celkově pořadí'!J14=2,18,IF('Celkově pořadí'!J14=3,16,IF('Celkově pořadí'!J14=4,15,IF('Celkově pořadí'!J14=5,14,IF('Celkově pořadí'!J14=6,13,IF('Celkově pořadí'!J14=7,12,IF('Celkově pořadí'!J14=8,10,IF('Celkově pořadí'!J14=9,9,IF('Celkově pořadí'!J14=10,8,IF('Celkově pořadí'!J14=11,7,IF('Celkově pořadí'!J14=12,6,IF('Celkově pořadí'!J14=13,5,IF('Celkově pořadí'!J14=14,4,IF('Celkově pořadí'!J14=15,3,IF('Celkově pořadí'!J14=16,2,))))))))))))))))</f>
        <v>12</v>
      </c>
      <c r="K12" s="23">
        <f>IF('Celkově pořadí'!K14=1,20,IF('Celkově pořadí'!K14=2,18,IF('Celkově pořadí'!K14=3,16,IF('Celkově pořadí'!K14=4,15,IF('Celkově pořadí'!K14=5,14,IF('Celkově pořadí'!K14=6,13,IF('Celkově pořadí'!K14=7,12,IF('Celkově pořadí'!K14=8,10,IF('Celkově pořadí'!K14=9,9,IF('Celkově pořadí'!K14=10,8,IF('Celkově pořadí'!K14=11,7,IF('Celkově pořadí'!K14=12,6,IF('Celkově pořadí'!K14=13,5,IF('Celkově pořadí'!K14=14,4,IF('Celkově pořadí'!K14=15,3,IF('Celkově pořadí'!K14=16,2,))))))))))))))))</f>
        <v>5</v>
      </c>
      <c r="L12" s="23">
        <f>IF('Celkově pořadí'!L14=1,20,IF('Celkově pořadí'!L14=2,18,IF('Celkově pořadí'!L14=3,16,IF('Celkově pořadí'!L14=4,15,IF('Celkově pořadí'!L14=5,14,IF('Celkově pořadí'!L14=6,13,IF('Celkově pořadí'!L14=7,12,IF('Celkově pořadí'!L14=8,10,IF('Celkově pořadí'!L14=9,9,IF('Celkově pořadí'!L14=10,8,IF('Celkově pořadí'!L14=11,7,IF('Celkově pořadí'!L14=12,6,IF('Celkově pořadí'!L14=13,5,IF('Celkově pořadí'!L14=14,4,IF('Celkově pořadí'!L14=15,3,IF('Celkově pořadí'!L14=16,2,))))))))))))))))</f>
        <v>13</v>
      </c>
      <c r="M12" s="23">
        <f>IF('Celkově pořadí'!M14=1,20,IF('Celkově pořadí'!M14=2,18,IF('Celkově pořadí'!M14=3,16,IF('Celkově pořadí'!M14=4,15,IF('Celkově pořadí'!M14=5,14,IF('Celkově pořadí'!M14=6,13,IF('Celkově pořadí'!M14=7,12,IF('Celkově pořadí'!M14=8,10,IF('Celkově pořadí'!M14=9,9,IF('Celkově pořadí'!M14=10,8,IF('Celkově pořadí'!M14=11,7,IF('Celkově pořadí'!M14=12,6,IF('Celkově pořadí'!M14=13,5,IF('Celkově pořadí'!M14=14,4,IF('Celkově pořadí'!M14=15,3,IF('Celkově pořadí'!M14=16,2,))))))))))))))))</f>
        <v>0</v>
      </c>
      <c r="N12" s="23">
        <f>IF('Celkově pořadí'!N14=1,20,IF('Celkově pořadí'!N14=2,18,IF('Celkově pořadí'!N14=3,16,IF('Celkově pořadí'!N14=4,15,IF('Celkově pořadí'!N14=5,14,IF('Celkově pořadí'!N14=6,13,IF('Celkově pořadí'!N14=7,12,IF('Celkově pořadí'!N14=8,10,IF('Celkově pořadí'!N14=9,9,IF('Celkově pořadí'!N14=10,8,IF('Celkově pořadí'!N14=11,7,IF('Celkově pořadí'!N14=12,6,IF('Celkově pořadí'!N14=13,5,IF('Celkově pořadí'!N14=14,4,IF('Celkově pořadí'!N14=15,3,IF('Celkově pořadí'!N14=16,2,))))))))))))))))</f>
        <v>8</v>
      </c>
      <c r="O12" s="24">
        <f>SUM(C12:N12)</f>
        <v>117</v>
      </c>
      <c r="P12" s="24">
        <f>RANK(O12,O$5:O$20,0)</f>
        <v>8</v>
      </c>
      <c r="W12" s="25">
        <v>8</v>
      </c>
      <c r="X12" s="26">
        <v>10</v>
      </c>
    </row>
    <row r="13" spans="1:24" ht="30.6" thickBot="1" x14ac:dyDescent="0.55000000000000004">
      <c r="A13" s="28">
        <f>Týmy!A8</f>
        <v>4</v>
      </c>
      <c r="B13" s="22" t="str">
        <f>Týmy!B8</f>
        <v>HADI V LETADLE</v>
      </c>
      <c r="C13" s="23">
        <f>IF('Celkově pořadí'!C7=1,20,IF('Celkově pořadí'!C7=2,18,IF('Celkově pořadí'!C7=3,16,IF('Celkově pořadí'!C7=4,15,IF('Celkově pořadí'!C7=5,14,IF('Celkově pořadí'!C7=6,13,IF('Celkově pořadí'!C7=7,12,IF('Celkově pořadí'!C7=8,10,IF('Celkově pořadí'!C7=9,9,IF('Celkově pořadí'!C7=10,8,IF('Celkově pořadí'!C7=11,7,IF('Celkově pořadí'!C7=12,6,IF('Celkově pořadí'!C7=13,5,IF('Celkově pořadí'!C7=14,4,IF('Celkově pořadí'!C7=15,3,IF('Celkově pořadí'!C7=16,2,))))))))))))))))</f>
        <v>5</v>
      </c>
      <c r="D13" s="23">
        <f>IF('Celkově pořadí'!D7=1,20,IF('Celkově pořadí'!D7=2,18,IF('Celkově pořadí'!D7=3,16,IF('Celkově pořadí'!D7=4,15,IF('Celkově pořadí'!D7=5,14,IF('Celkově pořadí'!D7=6,13,IF('Celkově pořadí'!D7=7,12,IF('Celkově pořadí'!D7=8,10,IF('Celkově pořadí'!D7=9,9,IF('Celkově pořadí'!D7=10,8,IF('Celkově pořadí'!D7=11,7,IF('Celkově pořadí'!D7=12,6,IF('Celkově pořadí'!D7=13,5,IF('Celkově pořadí'!D7=14,4,IF('Celkově pořadí'!D7=15,3,IF('Celkově pořadí'!D7=16,2,))))))))))))))))</f>
        <v>14</v>
      </c>
      <c r="E13" s="23">
        <f>IF('Celkově pořadí'!E7=1,20,IF('Celkově pořadí'!E7=2,18,IF('Celkově pořadí'!E7=3,16,IF('Celkově pořadí'!E7=4,15,IF('Celkově pořadí'!E7=5,14,IF('Celkově pořadí'!E7=6,13,IF('Celkově pořadí'!E7=7,12,IF('Celkově pořadí'!E7=8,10,IF('Celkově pořadí'!E7=9,9,IF('Celkově pořadí'!E7=10,8,IF('Celkově pořadí'!E7=11,7,IF('Celkově pořadí'!E7=12,6,IF('Celkově pořadí'!E7=13,5,IF('Celkově pořadí'!E7=14,4,IF('Celkově pořadí'!E7=15,3,IF('Celkově pořadí'!E7=16,2,))))))))))))))))</f>
        <v>9</v>
      </c>
      <c r="F13" s="23">
        <f>IF('Celkově pořadí'!F7=1,20,IF('Celkově pořadí'!F7=2,18,IF('Celkově pořadí'!F7=3,16,IF('Celkově pořadí'!F7=4,15,IF('Celkově pořadí'!F7=5,14,IF('Celkově pořadí'!F7=6,13,IF('Celkově pořadí'!F7=7,12,IF('Celkově pořadí'!F7=8,10,IF('Celkově pořadí'!F7=9,9,IF('Celkově pořadí'!F7=10,8,IF('Celkově pořadí'!F7=11,7,IF('Celkově pořadí'!F7=12,6,IF('Celkově pořadí'!F7=13,5,IF('Celkově pořadí'!F7=14,4,IF('Celkově pořadí'!F7=15,3,IF('Celkově pořadí'!F7=16,2,))))))))))))))))</f>
        <v>14</v>
      </c>
      <c r="G13" s="23">
        <f>IF('Celkově pořadí'!G7=1,20,IF('Celkově pořadí'!G7=2,18,IF('Celkově pořadí'!G7=3,16,IF('Celkově pořadí'!G7=4,15,IF('Celkově pořadí'!G7=5,14,IF('Celkově pořadí'!G7=6,13,IF('Celkově pořadí'!G7=7,12,IF('Celkově pořadí'!G7=8,10,IF('Celkově pořadí'!G7=9,9,IF('Celkově pořadí'!G7=10,8,IF('Celkově pořadí'!G7=11,7,IF('Celkově pořadí'!G7=12,6,IF('Celkově pořadí'!G7=13,5,IF('Celkově pořadí'!G7=14,4,IF('Celkově pořadí'!G7=15,3,IF('Celkově pořadí'!G7=16,2,))))))))))))))))</f>
        <v>12</v>
      </c>
      <c r="H13" s="23">
        <f>IF('Celkově pořadí'!H7=1,20,IF('Celkově pořadí'!H7=2,18,IF('Celkově pořadí'!H7=3,16,IF('Celkově pořadí'!H7=4,15,IF('Celkově pořadí'!H7=5,14,IF('Celkově pořadí'!H7=6,13,IF('Celkově pořadí'!H7=7,12,IF('Celkově pořadí'!H7=8,10,IF('Celkově pořadí'!H7=9,9,IF('Celkově pořadí'!H7=10,8,IF('Celkově pořadí'!H7=11,7,IF('Celkově pořadí'!H7=12,6,IF('Celkově pořadí'!H7=13,5,IF('Celkově pořadí'!H7=14,4,IF('Celkově pořadí'!H7=15,3,IF('Celkově pořadí'!H7=16,2,))))))))))))))))</f>
        <v>6</v>
      </c>
      <c r="I13" s="23">
        <f>IF('Celkově pořadí'!I7=1,20,IF('Celkově pořadí'!I7=2,18,IF('Celkově pořadí'!I7=3,16,IF('Celkově pořadí'!I7=4,15,IF('Celkově pořadí'!I7=5,14,IF('Celkově pořadí'!I7=6,13,IF('Celkově pořadí'!I7=7,12,IF('Celkově pořadí'!I7=8,10,IF('Celkově pořadí'!I7=9,9,IF('Celkově pořadí'!I7=10,8,IF('Celkově pořadí'!I7=11,7,IF('Celkově pořadí'!I7=12,6,IF('Celkově pořadí'!I7=13,5,IF('Celkově pořadí'!I7=14,4,IF('Celkově pořadí'!I7=15,3,IF('Celkově pořadí'!I7=16,2,))))))))))))))))</f>
        <v>7</v>
      </c>
      <c r="J13" s="23">
        <f>IF('Celkově pořadí'!J7=1,20,IF('Celkově pořadí'!J7=2,18,IF('Celkově pořadí'!J7=3,16,IF('Celkově pořadí'!J7=4,15,IF('Celkově pořadí'!J7=5,14,IF('Celkově pořadí'!J7=6,13,IF('Celkově pořadí'!J7=7,12,IF('Celkově pořadí'!J7=8,10,IF('Celkově pořadí'!J7=9,9,IF('Celkově pořadí'!J7=10,8,IF('Celkově pořadí'!J7=11,7,IF('Celkově pořadí'!J7=12,6,IF('Celkově pořadí'!J7=13,5,IF('Celkově pořadí'!J7=14,4,IF('Celkově pořadí'!J7=15,3,IF('Celkově pořadí'!J7=16,2,))))))))))))))))</f>
        <v>15</v>
      </c>
      <c r="K13" s="23">
        <f>IF('Celkově pořadí'!K7=1,20,IF('Celkově pořadí'!K7=2,18,IF('Celkově pořadí'!K7=3,16,IF('Celkově pořadí'!K7=4,15,IF('Celkově pořadí'!K7=5,14,IF('Celkově pořadí'!K7=6,13,IF('Celkově pořadí'!K7=7,12,IF('Celkově pořadí'!K7=8,10,IF('Celkově pořadí'!K7=9,9,IF('Celkově pořadí'!K7=10,8,IF('Celkově pořadí'!K7=11,7,IF('Celkově pořadí'!K7=12,6,IF('Celkově pořadí'!K7=13,5,IF('Celkově pořadí'!K7=14,4,IF('Celkově pořadí'!K7=15,3,IF('Celkově pořadí'!K7=16,2,))))))))))))))))</f>
        <v>14</v>
      </c>
      <c r="L13" s="23">
        <f>IF('Celkově pořadí'!L7=1,20,IF('Celkově pořadí'!L7=2,18,IF('Celkově pořadí'!L7=3,16,IF('Celkově pořadí'!L7=4,15,IF('Celkově pořadí'!L7=5,14,IF('Celkově pořadí'!L7=6,13,IF('Celkově pořadí'!L7=7,12,IF('Celkově pořadí'!L7=8,10,IF('Celkově pořadí'!L7=9,9,IF('Celkově pořadí'!L7=10,8,IF('Celkově pořadí'!L7=11,7,IF('Celkově pořadí'!L7=12,6,IF('Celkově pořadí'!L7=13,5,IF('Celkově pořadí'!L7=14,4,IF('Celkově pořadí'!L7=15,3,IF('Celkově pořadí'!L7=16,2,))))))))))))))))</f>
        <v>5</v>
      </c>
      <c r="M13" s="23">
        <f>IF('Celkově pořadí'!M7=1,20,IF('Celkově pořadí'!M7=2,18,IF('Celkově pořadí'!M7=3,16,IF('Celkově pořadí'!M7=4,15,IF('Celkově pořadí'!M7=5,14,IF('Celkově pořadí'!M7=6,13,IF('Celkově pořadí'!M7=7,12,IF('Celkově pořadí'!M7=8,10,IF('Celkově pořadí'!M7=9,9,IF('Celkově pořadí'!M7=10,8,IF('Celkově pořadí'!M7=11,7,IF('Celkově pořadí'!M7=12,6,IF('Celkově pořadí'!M7=13,5,IF('Celkově pořadí'!M7=14,4,IF('Celkově pořadí'!M7=15,3,IF('Celkově pořadí'!M7=16,2,))))))))))))))))</f>
        <v>0</v>
      </c>
      <c r="N13" s="23">
        <f>IF('Celkově pořadí'!N7=1,20,IF('Celkově pořadí'!N7=2,18,IF('Celkově pořadí'!N7=3,16,IF('Celkově pořadí'!N7=4,15,IF('Celkově pořadí'!N7=5,14,IF('Celkově pořadí'!N7=6,13,IF('Celkově pořadí'!N7=7,12,IF('Celkově pořadí'!N7=8,10,IF('Celkově pořadí'!N7=9,9,IF('Celkově pořadí'!N7=10,8,IF('Celkově pořadí'!N7=11,7,IF('Celkově pořadí'!N7=12,6,IF('Celkově pořadí'!N7=13,5,IF('Celkově pořadí'!N7=14,4,IF('Celkově pořadí'!N7=15,3,IF('Celkově pořadí'!N7=16,2,))))))))))))))))</f>
        <v>12</v>
      </c>
      <c r="O13" s="24">
        <f>SUM(C13:N13)</f>
        <v>113</v>
      </c>
      <c r="P13" s="24">
        <f>RANK(O13,O$5:O$20,0)</f>
        <v>9</v>
      </c>
      <c r="W13" s="25">
        <v>9</v>
      </c>
      <c r="X13" s="26">
        <v>9</v>
      </c>
    </row>
    <row r="14" spans="1:24" ht="30.6" thickBot="1" x14ac:dyDescent="0.55000000000000004">
      <c r="A14" s="28">
        <f>Týmy!A17</f>
        <v>13</v>
      </c>
      <c r="B14" s="22" t="str">
        <f>Týmy!B17</f>
        <v>Velkej-větší-chromej</v>
      </c>
      <c r="C14" s="23">
        <f>IF('Celkově pořadí'!C16=1,20,IF('Celkově pořadí'!C16=2,18,IF('Celkově pořadí'!C16=3,16,IF('Celkově pořadí'!C16=4,15,IF('Celkově pořadí'!C16=5,14,IF('Celkově pořadí'!C16=6,13,IF('Celkově pořadí'!C16=7,12,IF('Celkově pořadí'!C16=8,10,IF('Celkově pořadí'!C16=9,9,IF('Celkově pořadí'!C16=10,8,IF('Celkově pořadí'!C16=11,7,IF('Celkově pořadí'!C16=12,6,IF('Celkově pořadí'!C16=13,5,IF('Celkově pořadí'!C16=14,4,IF('Celkově pořadí'!C16=15,3,IF('Celkově pořadí'!C16=16,2,))))))))))))))))</f>
        <v>12</v>
      </c>
      <c r="D14" s="23">
        <f>IF('Celkově pořadí'!D16=1,20,IF('Celkově pořadí'!D16=2,18,IF('Celkově pořadí'!D16=3,16,IF('Celkově pořadí'!D16=4,15,IF('Celkově pořadí'!D16=5,14,IF('Celkově pořadí'!D16=6,13,IF('Celkově pořadí'!D16=7,12,IF('Celkově pořadí'!D16=8,10,IF('Celkově pořadí'!D16=9,9,IF('Celkově pořadí'!D16=10,8,IF('Celkově pořadí'!D16=11,7,IF('Celkově pořadí'!D16=12,6,IF('Celkově pořadí'!D16=13,5,IF('Celkově pořadí'!D16=14,4,IF('Celkově pořadí'!D16=15,3,IF('Celkově pořadí'!D16=16,2,))))))))))))))))</f>
        <v>7</v>
      </c>
      <c r="E14" s="23">
        <f>IF('Celkově pořadí'!E16=1,20,IF('Celkově pořadí'!E16=2,18,IF('Celkově pořadí'!E16=3,16,IF('Celkově pořadí'!E16=4,15,IF('Celkově pořadí'!E16=5,14,IF('Celkově pořadí'!E16=6,13,IF('Celkově pořadí'!E16=7,12,IF('Celkově pořadí'!E16=8,10,IF('Celkově pořadí'!E16=9,9,IF('Celkově pořadí'!E16=10,8,IF('Celkově pořadí'!E16=11,7,IF('Celkově pořadí'!E16=12,6,IF('Celkově pořadí'!E16=13,5,IF('Celkově pořadí'!E16=14,4,IF('Celkově pořadí'!E16=15,3,IF('Celkově pořadí'!E16=16,2,))))))))))))))))</f>
        <v>8</v>
      </c>
      <c r="F14" s="23">
        <f>IF('Celkově pořadí'!F16=1,20,IF('Celkově pořadí'!F16=2,18,IF('Celkově pořadí'!F16=3,16,IF('Celkově pořadí'!F16=4,15,IF('Celkově pořadí'!F16=5,14,IF('Celkově pořadí'!F16=6,13,IF('Celkově pořadí'!F16=7,12,IF('Celkově pořadí'!F16=8,10,IF('Celkově pořadí'!F16=9,9,IF('Celkově pořadí'!F16=10,8,IF('Celkově pořadí'!F16=11,7,IF('Celkově pořadí'!F16=12,6,IF('Celkově pořadí'!F16=13,5,IF('Celkově pořadí'!F16=14,4,IF('Celkově pořadí'!F16=15,3,IF('Celkově pořadí'!F16=16,2,))))))))))))))))</f>
        <v>5</v>
      </c>
      <c r="G14" s="23">
        <f>IF('Celkově pořadí'!G16=1,20,IF('Celkově pořadí'!G16=2,18,IF('Celkově pořadí'!G16=3,16,IF('Celkově pořadí'!G16=4,15,IF('Celkově pořadí'!G16=5,14,IF('Celkově pořadí'!G16=6,13,IF('Celkově pořadí'!G16=7,12,IF('Celkově pořadí'!G16=8,10,IF('Celkově pořadí'!G16=9,9,IF('Celkově pořadí'!G16=10,8,IF('Celkově pořadí'!G16=11,7,IF('Celkově pořadí'!G16=12,6,IF('Celkově pořadí'!G16=13,5,IF('Celkově pořadí'!G16=14,4,IF('Celkově pořadí'!G16=15,3,IF('Celkově pořadí'!G16=16,2,))))))))))))))))</f>
        <v>18</v>
      </c>
      <c r="H14" s="23">
        <f>IF('Celkově pořadí'!H16=1,20,IF('Celkově pořadí'!H16=2,18,IF('Celkově pořadí'!H16=3,16,IF('Celkově pořadí'!H16=4,15,IF('Celkově pořadí'!H16=5,14,IF('Celkově pořadí'!H16=6,13,IF('Celkově pořadí'!H16=7,12,IF('Celkově pořadí'!H16=8,10,IF('Celkově pořadí'!H16=9,9,IF('Celkově pořadí'!H16=10,8,IF('Celkově pořadí'!H16=11,7,IF('Celkově pořadí'!H16=12,6,IF('Celkově pořadí'!H16=13,5,IF('Celkově pořadí'!H16=14,4,IF('Celkově pořadí'!H16=15,3,IF('Celkově pořadí'!H16=16,2,))))))))))))))))</f>
        <v>8</v>
      </c>
      <c r="I14" s="23">
        <f>IF('Celkově pořadí'!I16=1,20,IF('Celkově pořadí'!I16=2,18,IF('Celkově pořadí'!I16=3,16,IF('Celkově pořadí'!I16=4,15,IF('Celkově pořadí'!I16=5,14,IF('Celkově pořadí'!I16=6,13,IF('Celkově pořadí'!I16=7,12,IF('Celkově pořadí'!I16=8,10,IF('Celkově pořadí'!I16=9,9,IF('Celkově pořadí'!I16=10,8,IF('Celkově pořadí'!I16=11,7,IF('Celkově pořadí'!I16=12,6,IF('Celkově pořadí'!I16=13,5,IF('Celkově pořadí'!I16=14,4,IF('Celkově pořadí'!I16=15,3,IF('Celkově pořadí'!I16=16,2,))))))))))))))))</f>
        <v>15</v>
      </c>
      <c r="J14" s="23">
        <f>IF('Celkově pořadí'!J16=1,20,IF('Celkově pořadí'!J16=2,18,IF('Celkově pořadí'!J16=3,16,IF('Celkově pořadí'!J16=4,15,IF('Celkově pořadí'!J16=5,14,IF('Celkově pořadí'!J16=6,13,IF('Celkově pořadí'!J16=7,12,IF('Celkově pořadí'!J16=8,10,IF('Celkově pořadí'!J16=9,9,IF('Celkově pořadí'!J16=10,8,IF('Celkově pořadí'!J16=11,7,IF('Celkově pořadí'!J16=12,6,IF('Celkově pořadí'!J16=13,5,IF('Celkově pořadí'!J16=14,4,IF('Celkově pořadí'!J16=15,3,IF('Celkově pořadí'!J16=16,2,))))))))))))))))</f>
        <v>9</v>
      </c>
      <c r="K14" s="23">
        <f>IF('Celkově pořadí'!K16=1,20,IF('Celkově pořadí'!K16=2,18,IF('Celkově pořadí'!K16=3,16,IF('Celkově pořadí'!K16=4,15,IF('Celkově pořadí'!K16=5,14,IF('Celkově pořadí'!K16=6,13,IF('Celkově pořadí'!K16=7,12,IF('Celkově pořadí'!K16=8,10,IF('Celkově pořadí'!K16=9,9,IF('Celkově pořadí'!K16=10,8,IF('Celkově pořadí'!K16=11,7,IF('Celkově pořadí'!K16=12,6,IF('Celkově pořadí'!K16=13,5,IF('Celkově pořadí'!K16=14,4,IF('Celkově pořadí'!K16=15,3,IF('Celkově pořadí'!K16=16,2,))))))))))))))))</f>
        <v>9</v>
      </c>
      <c r="L14" s="23">
        <f>IF('Celkově pořadí'!L16=1,20,IF('Celkově pořadí'!L16=2,18,IF('Celkově pořadí'!L16=3,16,IF('Celkově pořadí'!L16=4,15,IF('Celkově pořadí'!L16=5,14,IF('Celkově pořadí'!L16=6,13,IF('Celkově pořadí'!L16=7,12,IF('Celkově pořadí'!L16=8,10,IF('Celkově pořadí'!L16=9,9,IF('Celkově pořadí'!L16=10,8,IF('Celkově pořadí'!L16=11,7,IF('Celkově pořadí'!L16=12,6,IF('Celkově pořadí'!L16=13,5,IF('Celkově pořadí'!L16=14,4,IF('Celkově pořadí'!L16=15,3,IF('Celkově pořadí'!L16=16,2,))))))))))))))))</f>
        <v>7</v>
      </c>
      <c r="M14" s="23">
        <f>IF('Celkově pořadí'!M16=1,20,IF('Celkově pořadí'!M16=2,18,IF('Celkově pořadí'!M16=3,16,IF('Celkově pořadí'!M16=4,15,IF('Celkově pořadí'!M16=5,14,IF('Celkově pořadí'!M16=6,13,IF('Celkově pořadí'!M16=7,12,IF('Celkově pořadí'!M16=8,10,IF('Celkově pořadí'!M16=9,9,IF('Celkově pořadí'!M16=10,8,IF('Celkově pořadí'!M16=11,7,IF('Celkově pořadí'!M16=12,6,IF('Celkově pořadí'!M16=13,5,IF('Celkově pořadí'!M16=14,4,IF('Celkově pořadí'!M16=15,3,IF('Celkově pořadí'!M16=16,2,))))))))))))))))</f>
        <v>0</v>
      </c>
      <c r="N14" s="23">
        <f>IF('Celkově pořadí'!N16=1,20,IF('Celkově pořadí'!N16=2,18,IF('Celkově pořadí'!N16=3,16,IF('Celkově pořadí'!N16=4,15,IF('Celkově pořadí'!N16=5,14,IF('Celkově pořadí'!N16=6,13,IF('Celkově pořadí'!N16=7,12,IF('Celkově pořadí'!N16=8,10,IF('Celkově pořadí'!N16=9,9,IF('Celkově pořadí'!N16=10,8,IF('Celkově pořadí'!N16=11,7,IF('Celkově pořadí'!N16=12,6,IF('Celkově pořadí'!N16=13,5,IF('Celkově pořadí'!N16=14,4,IF('Celkově pořadí'!N16=15,3,IF('Celkově pořadí'!N16=16,2,))))))))))))))))</f>
        <v>9</v>
      </c>
      <c r="O14" s="24">
        <f>SUM(C14:N14)</f>
        <v>107</v>
      </c>
      <c r="P14" s="24">
        <f>RANK(O14,O$5:O$20,0)</f>
        <v>10</v>
      </c>
      <c r="W14" s="25">
        <v>10</v>
      </c>
      <c r="X14" s="26">
        <v>8</v>
      </c>
    </row>
    <row r="15" spans="1:24" ht="30.6" thickBot="1" x14ac:dyDescent="0.55000000000000004">
      <c r="A15" s="28">
        <f>Týmy!A13</f>
        <v>9</v>
      </c>
      <c r="B15" s="22" t="str">
        <f>Týmy!B13</f>
        <v>MARNOST</v>
      </c>
      <c r="C15" s="23">
        <f>IF('Celkově pořadí'!C12=1,20,IF('Celkově pořadí'!C12=2,18,IF('Celkově pořadí'!C12=3,16,IF('Celkově pořadí'!C12=4,15,IF('Celkově pořadí'!C12=5,14,IF('Celkově pořadí'!C12=6,13,IF('Celkově pořadí'!C12=7,12,IF('Celkově pořadí'!C12=8,10,IF('Celkově pořadí'!C12=9,9,IF('Celkově pořadí'!C12=10,8,IF('Celkově pořadí'!C12=11,7,IF('Celkově pořadí'!C12=12,6,IF('Celkově pořadí'!C12=13,5,IF('Celkově pořadí'!C12=14,4,IF('Celkově pořadí'!C12=15,3,IF('Celkově pořadí'!C12=16,2,))))))))))))))))</f>
        <v>13</v>
      </c>
      <c r="D15" s="23">
        <f>IF('Celkově pořadí'!D12=1,20,IF('Celkově pořadí'!D12=2,18,IF('Celkově pořadí'!D12=3,16,IF('Celkově pořadí'!D12=4,15,IF('Celkově pořadí'!D12=5,14,IF('Celkově pořadí'!D12=6,13,IF('Celkově pořadí'!D12=7,12,IF('Celkově pořadí'!D12=8,10,IF('Celkově pořadí'!D12=9,9,IF('Celkově pořadí'!D12=10,8,IF('Celkově pořadí'!D12=11,7,IF('Celkově pořadí'!D12=12,6,IF('Celkově pořadí'!D12=13,5,IF('Celkově pořadí'!D12=14,4,IF('Celkově pořadí'!D12=15,3,IF('Celkově pořadí'!D12=16,2,))))))))))))))))</f>
        <v>16</v>
      </c>
      <c r="E15" s="23">
        <f>IF('Celkově pořadí'!E12=1,20,IF('Celkově pořadí'!E12=2,18,IF('Celkově pořadí'!E12=3,16,IF('Celkově pořadí'!E12=4,15,IF('Celkově pořadí'!E12=5,14,IF('Celkově pořadí'!E12=6,13,IF('Celkově pořadí'!E12=7,12,IF('Celkově pořadí'!E12=8,10,IF('Celkově pořadí'!E12=9,9,IF('Celkově pořadí'!E12=10,8,IF('Celkově pořadí'!E12=11,7,IF('Celkově pořadí'!E12=12,6,IF('Celkově pořadí'!E12=13,5,IF('Celkově pořadí'!E12=14,4,IF('Celkově pořadí'!E12=15,3,IF('Celkově pořadí'!E12=16,2,))))))))))))))))</f>
        <v>6</v>
      </c>
      <c r="F15" s="23">
        <f>IF('Celkově pořadí'!F12=1,20,IF('Celkově pořadí'!F12=2,18,IF('Celkově pořadí'!F12=3,16,IF('Celkově pořadí'!F12=4,15,IF('Celkově pořadí'!F12=5,14,IF('Celkově pořadí'!F12=6,13,IF('Celkově pořadí'!F12=7,12,IF('Celkově pořadí'!F12=8,10,IF('Celkově pořadí'!F12=9,9,IF('Celkově pořadí'!F12=10,8,IF('Celkově pořadí'!F12=11,7,IF('Celkově pořadí'!F12=12,6,IF('Celkově pořadí'!F12=13,5,IF('Celkově pořadí'!F12=14,4,IF('Celkově pořadí'!F12=15,3,IF('Celkově pořadí'!F12=16,2,))))))))))))))))</f>
        <v>12</v>
      </c>
      <c r="G15" s="23">
        <f>IF('Celkově pořadí'!G12=1,20,IF('Celkově pořadí'!G12=2,18,IF('Celkově pořadí'!G12=3,16,IF('Celkově pořadí'!G12=4,15,IF('Celkově pořadí'!G12=5,14,IF('Celkově pořadí'!G12=6,13,IF('Celkově pořadí'!G12=7,12,IF('Celkově pořadí'!G12=8,10,IF('Celkově pořadí'!G12=9,9,IF('Celkově pořadí'!G12=10,8,IF('Celkově pořadí'!G12=11,7,IF('Celkově pořadí'!G12=12,6,IF('Celkově pořadí'!G12=13,5,IF('Celkově pořadí'!G12=14,4,IF('Celkově pořadí'!G12=15,3,IF('Celkově pořadí'!G12=16,2,))))))))))))))))</f>
        <v>6</v>
      </c>
      <c r="H15" s="23">
        <f>IF('Celkově pořadí'!H12=1,20,IF('Celkově pořadí'!H12=2,18,IF('Celkově pořadí'!H12=3,16,IF('Celkově pořadí'!H12=4,15,IF('Celkově pořadí'!H12=5,14,IF('Celkově pořadí'!H12=6,13,IF('Celkově pořadí'!H12=7,12,IF('Celkově pořadí'!H12=8,10,IF('Celkově pořadí'!H12=9,9,IF('Celkově pořadí'!H12=10,8,IF('Celkově pořadí'!H12=11,7,IF('Celkově pořadí'!H12=12,6,IF('Celkově pořadí'!H12=13,5,IF('Celkově pořadí'!H12=14,4,IF('Celkově pořadí'!H12=15,3,IF('Celkově pořadí'!H12=16,2,))))))))))))))))</f>
        <v>4</v>
      </c>
      <c r="I15" s="23">
        <f>IF('Celkově pořadí'!I12=1,20,IF('Celkově pořadí'!I12=2,18,IF('Celkově pořadí'!I12=3,16,IF('Celkově pořadí'!I12=4,15,IF('Celkově pořadí'!I12=5,14,IF('Celkově pořadí'!I12=6,13,IF('Celkově pořadí'!I12=7,12,IF('Celkově pořadí'!I12=8,10,IF('Celkově pořadí'!I12=9,9,IF('Celkově pořadí'!I12=10,8,IF('Celkově pořadí'!I12=11,7,IF('Celkově pořadí'!I12=12,6,IF('Celkově pořadí'!I12=13,5,IF('Celkově pořadí'!I12=14,4,IF('Celkově pořadí'!I12=15,3,IF('Celkově pořadí'!I12=16,2,))))))))))))))))</f>
        <v>9</v>
      </c>
      <c r="J15" s="23">
        <f>IF('Celkově pořadí'!J12=1,20,IF('Celkově pořadí'!J12=2,18,IF('Celkově pořadí'!J12=3,16,IF('Celkově pořadí'!J12=4,15,IF('Celkově pořadí'!J12=5,14,IF('Celkově pořadí'!J12=6,13,IF('Celkově pořadí'!J12=7,12,IF('Celkově pořadí'!J12=8,10,IF('Celkově pořadí'!J12=9,9,IF('Celkově pořadí'!J12=10,8,IF('Celkově pořadí'!J12=11,7,IF('Celkově pořadí'!J12=12,6,IF('Celkově pořadí'!J12=13,5,IF('Celkově pořadí'!J12=14,4,IF('Celkově pořadí'!J12=15,3,IF('Celkově pořadí'!J12=16,2,))))))))))))))))</f>
        <v>6</v>
      </c>
      <c r="K15" s="23">
        <f>IF('Celkově pořadí'!K12=1,20,IF('Celkově pořadí'!K12=2,18,IF('Celkově pořadí'!K12=3,16,IF('Celkově pořadí'!K12=4,15,IF('Celkově pořadí'!K12=5,14,IF('Celkově pořadí'!K12=6,13,IF('Celkově pořadí'!K12=7,12,IF('Celkově pořadí'!K12=8,10,IF('Celkově pořadí'!K12=9,9,IF('Celkově pořadí'!K12=10,8,IF('Celkově pořadí'!K12=11,7,IF('Celkově pořadí'!K12=12,6,IF('Celkově pořadí'!K12=13,5,IF('Celkově pořadí'!K12=14,4,IF('Celkově pořadí'!K12=15,3,IF('Celkově pořadí'!K12=16,2,))))))))))))))))</f>
        <v>10</v>
      </c>
      <c r="L15" s="23">
        <f>IF('Celkově pořadí'!L12=1,20,IF('Celkově pořadí'!L12=2,18,IF('Celkově pořadí'!L12=3,16,IF('Celkově pořadí'!L12=4,15,IF('Celkově pořadí'!L12=5,14,IF('Celkově pořadí'!L12=6,13,IF('Celkově pořadí'!L12=7,12,IF('Celkově pořadí'!L12=8,10,IF('Celkově pořadí'!L12=9,9,IF('Celkově pořadí'!L12=10,8,IF('Celkově pořadí'!L12=11,7,IF('Celkově pořadí'!L12=12,6,IF('Celkově pořadí'!L12=13,5,IF('Celkově pořadí'!L12=14,4,IF('Celkově pořadí'!L12=15,3,IF('Celkově pořadí'!L12=16,2,))))))))))))))))</f>
        <v>8</v>
      </c>
      <c r="M15" s="23">
        <f>IF('Celkově pořadí'!M12=1,20,IF('Celkově pořadí'!M12=2,18,IF('Celkově pořadí'!M12=3,16,IF('Celkově pořadí'!M12=4,15,IF('Celkově pořadí'!M12=5,14,IF('Celkově pořadí'!M12=6,13,IF('Celkově pořadí'!M12=7,12,IF('Celkově pořadí'!M12=8,10,IF('Celkově pořadí'!M12=9,9,IF('Celkově pořadí'!M12=10,8,IF('Celkově pořadí'!M12=11,7,IF('Celkově pořadí'!M12=12,6,IF('Celkově pořadí'!M12=13,5,IF('Celkově pořadí'!M12=14,4,IF('Celkově pořadí'!M12=15,3,IF('Celkově pořadí'!M12=16,2,))))))))))))))))</f>
        <v>0</v>
      </c>
      <c r="N15" s="23">
        <f>IF('Celkově pořadí'!N12=1,20,IF('Celkově pořadí'!N12=2,18,IF('Celkově pořadí'!N12=3,16,IF('Celkově pořadí'!N12=4,15,IF('Celkově pořadí'!N12=5,14,IF('Celkově pořadí'!N12=6,13,IF('Celkově pořadí'!N12=7,12,IF('Celkově pořadí'!N12=8,10,IF('Celkově pořadí'!N12=9,9,IF('Celkově pořadí'!N12=10,8,IF('Celkově pořadí'!N12=11,7,IF('Celkově pořadí'!N12=12,6,IF('Celkově pořadí'!N12=13,5,IF('Celkově pořadí'!N12=14,4,IF('Celkově pořadí'!N12=15,3,IF('Celkově pořadí'!N12=16,2,))))))))))))))))</f>
        <v>10</v>
      </c>
      <c r="O15" s="24">
        <f>SUM(C15:N15)</f>
        <v>100</v>
      </c>
      <c r="P15" s="24">
        <f>RANK(O15,O$5:O$20,0)</f>
        <v>11</v>
      </c>
      <c r="W15" s="25">
        <v>11</v>
      </c>
      <c r="X15" s="26">
        <v>7</v>
      </c>
    </row>
    <row r="16" spans="1:24" ht="30.6" thickBot="1" x14ac:dyDescent="0.55000000000000004">
      <c r="A16" s="28">
        <f>Týmy!A14</f>
        <v>10</v>
      </c>
      <c r="B16" s="22" t="str">
        <f>Týmy!B14</f>
        <v>SHOWSTAY</v>
      </c>
      <c r="C16" s="23">
        <f>IF('Celkově pořadí'!C13=1,20,IF('Celkově pořadí'!C13=2,18,IF('Celkově pořadí'!C13=3,16,IF('Celkově pořadí'!C13=4,15,IF('Celkově pořadí'!C13=5,14,IF('Celkově pořadí'!C13=6,13,IF('Celkově pořadí'!C13=7,12,IF('Celkově pořadí'!C13=8,10,IF('Celkově pořadí'!C13=9,9,IF('Celkově pořadí'!C13=10,8,IF('Celkově pořadí'!C13=11,7,IF('Celkově pořadí'!C13=12,6,IF('Celkově pořadí'!C13=13,5,IF('Celkově pořadí'!C13=14,4,IF('Celkově pořadí'!C13=15,3,IF('Celkově pořadí'!C13=16,2,))))))))))))))))</f>
        <v>16</v>
      </c>
      <c r="D16" s="23">
        <f>IF('Celkově pořadí'!D13=1,20,IF('Celkově pořadí'!D13=2,18,IF('Celkově pořadí'!D13=3,16,IF('Celkově pořadí'!D13=4,15,IF('Celkově pořadí'!D13=5,14,IF('Celkově pořadí'!D13=6,13,IF('Celkově pořadí'!D13=7,12,IF('Celkově pořadí'!D13=8,10,IF('Celkově pořadí'!D13=9,9,IF('Celkově pořadí'!D13=10,8,IF('Celkově pořadí'!D13=11,7,IF('Celkově pořadí'!D13=12,6,IF('Celkově pořadí'!D13=13,5,IF('Celkově pořadí'!D13=14,4,IF('Celkově pořadí'!D13=15,3,IF('Celkově pořadí'!D13=16,2,))))))))))))))))</f>
        <v>13</v>
      </c>
      <c r="E16" s="23">
        <f>IF('Celkově pořadí'!E13=1,20,IF('Celkově pořadí'!E13=2,18,IF('Celkově pořadí'!E13=3,16,IF('Celkově pořadí'!E13=4,15,IF('Celkově pořadí'!E13=5,14,IF('Celkově pořadí'!E13=6,13,IF('Celkově pořadí'!E13=7,12,IF('Celkově pořadí'!E13=8,10,IF('Celkově pořadí'!E13=9,9,IF('Celkově pořadí'!E13=10,8,IF('Celkově pořadí'!E13=11,7,IF('Celkově pořadí'!E13=12,6,IF('Celkově pořadí'!E13=13,5,IF('Celkově pořadí'!E13=14,4,IF('Celkově pořadí'!E13=15,3,IF('Celkově pořadí'!E13=16,2,))))))))))))))))</f>
        <v>12</v>
      </c>
      <c r="F16" s="23">
        <f>IF('Celkově pořadí'!F13=1,20,IF('Celkově pořadí'!F13=2,18,IF('Celkově pořadí'!F13=3,16,IF('Celkově pořadí'!F13=4,15,IF('Celkově pořadí'!F13=5,14,IF('Celkově pořadí'!F13=6,13,IF('Celkově pořadí'!F13=7,12,IF('Celkově pořadí'!F13=8,10,IF('Celkově pořadí'!F13=9,9,IF('Celkově pořadí'!F13=10,8,IF('Celkově pořadí'!F13=11,7,IF('Celkově pořadí'!F13=12,6,IF('Celkově pořadí'!F13=13,5,IF('Celkově pořadí'!F13=14,4,IF('Celkově pořadí'!F13=15,3,IF('Celkově pořadí'!F13=16,2,))))))))))))))))</f>
        <v>8</v>
      </c>
      <c r="G16" s="23">
        <f>IF('Celkově pořadí'!G13=1,20,IF('Celkově pořadí'!G13=2,18,IF('Celkově pořadí'!G13=3,16,IF('Celkově pořadí'!G13=4,15,IF('Celkově pořadí'!G13=5,14,IF('Celkově pořadí'!G13=6,13,IF('Celkově pořadí'!G13=7,12,IF('Celkově pořadí'!G13=8,10,IF('Celkově pořadí'!G13=9,9,IF('Celkově pořadí'!G13=10,8,IF('Celkově pořadí'!G13=11,7,IF('Celkově pořadí'!G13=12,6,IF('Celkově pořadí'!G13=13,5,IF('Celkově pořadí'!G13=14,4,IF('Celkově pořadí'!G13=15,3,IF('Celkově pořadí'!G13=16,2,))))))))))))))))</f>
        <v>5</v>
      </c>
      <c r="H16" s="23">
        <f>IF('Celkově pořadí'!H13=1,20,IF('Celkově pořadí'!H13=2,18,IF('Celkově pořadí'!H13=3,16,IF('Celkově pořadí'!H13=4,15,IF('Celkově pořadí'!H13=5,14,IF('Celkově pořadí'!H13=6,13,IF('Celkově pořadí'!H13=7,12,IF('Celkově pořadí'!H13=8,10,IF('Celkově pořadí'!H13=9,9,IF('Celkově pořadí'!H13=10,8,IF('Celkově pořadí'!H13=11,7,IF('Celkově pořadí'!H13=12,6,IF('Celkově pořadí'!H13=13,5,IF('Celkově pořadí'!H13=14,4,IF('Celkově pořadí'!H13=15,3,IF('Celkově pořadí'!H13=16,2,))))))))))))))))</f>
        <v>7</v>
      </c>
      <c r="I16" s="23">
        <f>IF('Celkově pořadí'!I13=1,20,IF('Celkově pořadí'!I13=2,18,IF('Celkově pořadí'!I13=3,16,IF('Celkově pořadí'!I13=4,15,IF('Celkově pořadí'!I13=5,14,IF('Celkově pořadí'!I13=6,13,IF('Celkově pořadí'!I13=7,12,IF('Celkově pořadí'!I13=8,10,IF('Celkově pořadí'!I13=9,9,IF('Celkově pořadí'!I13=10,8,IF('Celkově pořadí'!I13=11,7,IF('Celkově pořadí'!I13=12,6,IF('Celkově pořadí'!I13=13,5,IF('Celkově pořadí'!I13=14,4,IF('Celkově pořadí'!I13=15,3,IF('Celkově pořadí'!I13=16,2,))))))))))))))))</f>
        <v>4</v>
      </c>
      <c r="J16" s="23">
        <f>IF('Celkově pořadí'!J13=1,20,IF('Celkově pořadí'!J13=2,18,IF('Celkově pořadí'!J13=3,16,IF('Celkově pořadí'!J13=4,15,IF('Celkově pořadí'!J13=5,14,IF('Celkově pořadí'!J13=6,13,IF('Celkově pořadí'!J13=7,12,IF('Celkově pořadí'!J13=8,10,IF('Celkově pořadí'!J13=9,9,IF('Celkově pořadí'!J13=10,8,IF('Celkově pořadí'!J13=11,7,IF('Celkově pořadí'!J13=12,6,IF('Celkově pořadí'!J13=13,5,IF('Celkově pořadí'!J13=14,4,IF('Celkově pořadí'!J13=15,3,IF('Celkově pořadí'!J13=16,2,))))))))))))))))</f>
        <v>5</v>
      </c>
      <c r="K16" s="23">
        <f>IF('Celkově pořadí'!K13=1,20,IF('Celkově pořadí'!K13=2,18,IF('Celkově pořadí'!K13=3,16,IF('Celkově pořadí'!K13=4,15,IF('Celkově pořadí'!K13=5,14,IF('Celkově pořadí'!K13=6,13,IF('Celkově pořadí'!K13=7,12,IF('Celkově pořadí'!K13=8,10,IF('Celkově pořadí'!K13=9,9,IF('Celkově pořadí'!K13=10,8,IF('Celkově pořadí'!K13=11,7,IF('Celkově pořadí'!K13=12,6,IF('Celkově pořadí'!K13=13,5,IF('Celkově pořadí'!K13=14,4,IF('Celkově pořadí'!K13=15,3,IF('Celkově pořadí'!K13=16,2,))))))))))))))))</f>
        <v>12</v>
      </c>
      <c r="L16" s="23">
        <f>IF('Celkově pořadí'!L13=1,20,IF('Celkově pořadí'!L13=2,18,IF('Celkově pořadí'!L13=3,16,IF('Celkově pořadí'!L13=4,15,IF('Celkově pořadí'!L13=5,14,IF('Celkově pořadí'!L13=6,13,IF('Celkově pořadí'!L13=7,12,IF('Celkově pořadí'!L13=8,10,IF('Celkově pořadí'!L13=9,9,IF('Celkově pořadí'!L13=10,8,IF('Celkově pořadí'!L13=11,7,IF('Celkově pořadí'!L13=12,6,IF('Celkově pořadí'!L13=13,5,IF('Celkově pořadí'!L13=14,4,IF('Celkově pořadí'!L13=15,3,IF('Celkově pořadí'!L13=16,2,))))))))))))))))</f>
        <v>4</v>
      </c>
      <c r="M16" s="23">
        <f>IF('Celkově pořadí'!M13=1,20,IF('Celkově pořadí'!M13=2,18,IF('Celkově pořadí'!M13=3,16,IF('Celkově pořadí'!M13=4,15,IF('Celkově pořadí'!M13=5,14,IF('Celkově pořadí'!M13=6,13,IF('Celkově pořadí'!M13=7,12,IF('Celkově pořadí'!M13=8,10,IF('Celkově pořadí'!M13=9,9,IF('Celkově pořadí'!M13=10,8,IF('Celkově pořadí'!M13=11,7,IF('Celkově pořadí'!M13=12,6,IF('Celkově pořadí'!M13=13,5,IF('Celkově pořadí'!M13=14,4,IF('Celkově pořadí'!M13=15,3,IF('Celkově pořadí'!M13=16,2,))))))))))))))))</f>
        <v>0</v>
      </c>
      <c r="N16" s="23">
        <f>IF('Celkově pořadí'!N13=1,20,IF('Celkově pořadí'!N13=2,18,IF('Celkově pořadí'!N13=3,16,IF('Celkově pořadí'!N13=4,15,IF('Celkově pořadí'!N13=5,14,IF('Celkově pořadí'!N13=6,13,IF('Celkově pořadí'!N13=7,12,IF('Celkově pořadí'!N13=8,10,IF('Celkově pořadí'!N13=9,9,IF('Celkově pořadí'!N13=10,8,IF('Celkově pořadí'!N13=11,7,IF('Celkově pořadí'!N13=12,6,IF('Celkově pořadí'!N13=13,5,IF('Celkově pořadí'!N13=14,4,IF('Celkově pořadí'!N13=15,3,IF('Celkově pořadí'!N13=16,2,))))))))))))))))</f>
        <v>6</v>
      </c>
      <c r="O16" s="24">
        <f>SUM(C16:N16)</f>
        <v>92</v>
      </c>
      <c r="P16" s="24">
        <f>RANK(O16,O$5:O$20,0)</f>
        <v>12</v>
      </c>
      <c r="W16" s="25">
        <v>12</v>
      </c>
      <c r="X16" s="26">
        <v>6</v>
      </c>
    </row>
    <row r="17" spans="1:24" ht="30.6" thickBot="1" x14ac:dyDescent="0.55000000000000004">
      <c r="A17" s="28">
        <f>Týmy!A6</f>
        <v>2</v>
      </c>
      <c r="B17" s="22" t="str">
        <f>Týmy!B6</f>
        <v>B-FIT</v>
      </c>
      <c r="C17" s="23">
        <f>IF('Celkově pořadí'!C5=1,$X$5,IF('Celkově pořadí'!C5=2,18,IF('Celkově pořadí'!C5=3,16,IF('Celkově pořadí'!C5=4,15,IF('Celkově pořadí'!C5=5,14,IF('Celkově pořadí'!C5=6,13,IF('Celkově pořadí'!C5=7,12,IF('Celkově pořadí'!C5=8,10,IF('Celkově pořadí'!C5=9,9,IF('Celkově pořadí'!C5=10,8,IF('Celkově pořadí'!C5=11,7,IF('Celkově pořadí'!C5=12,6,IF('Celkově pořadí'!C5=13,5,IF('Celkově pořadí'!C5=14,4,IF('Celkově pořadí'!C5=15,3,IF('Celkově pořadí'!C5=16,2,))))))))))))))))</f>
        <v>4</v>
      </c>
      <c r="D17" s="23">
        <f>IF('Celkově pořadí'!D5=1,20,IF('Celkově pořadí'!D5=2,18,IF('Celkově pořadí'!D5=3,16,IF('Celkově pořadí'!D5=4,15,IF('Celkově pořadí'!D5=5,14,IF('Celkově pořadí'!D5=6,13,IF('Celkově pořadí'!D5=7,12,IF('Celkově pořadí'!D5=8,10,IF('Celkově pořadí'!D5=9,9,IF('Celkově pořadí'!D5=10,8,IF('Celkově pořadí'!D5=11,7,IF('Celkově pořadí'!D5=12,6,IF('Celkově pořadí'!D5=13,5,IF('Celkově pořadí'!D5=14,4,IF('Celkově pořadí'!D5=15,3,IF('Celkově pořadí'!D5=16,2,))))))))))))))))</f>
        <v>6</v>
      </c>
      <c r="E17" s="23">
        <f>IF('Celkově pořadí'!E5=1,20,IF('Celkově pořadí'!E5=2,18,IF('Celkově pořadí'!E5=3,16,IF('Celkově pořadí'!E5=4,15,IF('Celkově pořadí'!E5=5,14,IF('Celkově pořadí'!E5=6,13,IF('Celkově pořadí'!E5=7,12,IF('Celkově pořadí'!E5=8,10,IF('Celkově pořadí'!E5=9,9,IF('Celkově pořadí'!E5=10,8,IF('Celkově pořadí'!E5=11,7,IF('Celkově pořadí'!E5=12,6,IF('Celkově pořadí'!E5=13,5,IF('Celkově pořadí'!E5=14,4,IF('Celkově pořadí'!E5=15,3,IF('Celkově pořadí'!E5=16,2,))))))))))))))))</f>
        <v>13</v>
      </c>
      <c r="F17" s="23">
        <f>IF('Celkově pořadí'!F5=1,20,IF('Celkově pořadí'!F5=2,18,IF('Celkově pořadí'!F5=3,16,IF('Celkově pořadí'!F5=4,15,IF('Celkově pořadí'!F5=5,14,IF('Celkově pořadí'!F5=6,13,IF('Celkově pořadí'!F5=7,12,IF('Celkově pořadí'!F5=8,10,IF('Celkově pořadí'!F5=9,9,IF('Celkově pořadí'!F5=10,8,IF('Celkově pořadí'!F5=11,7,IF('Celkově pořadí'!F5=12,6,IF('Celkově pořadí'!F5=13,5,IF('Celkově pořadí'!F5=14,4,IF('Celkově pořadí'!F5=15,3,IF('Celkově pořadí'!F5=16,2,))))))))))))))))</f>
        <v>13</v>
      </c>
      <c r="G17" s="23">
        <f>IF('Celkově pořadí'!G5=1,20,IF('Celkově pořadí'!G5=2,18,IF('Celkově pořadí'!G5=3,16,IF('Celkově pořadí'!G5=4,15,IF('Celkově pořadí'!G5=5,14,IF('Celkově pořadí'!G5=6,13,IF('Celkově pořadí'!G5=7,12,IF('Celkově pořadí'!G5=8,10,IF('Celkově pořadí'!G5=9,9,IF('Celkově pořadí'!G5=10,8,IF('Celkově pořadí'!G5=11,7,IF('Celkově pořadí'!G5=12,6,IF('Celkově pořadí'!G5=13,5,IF('Celkově pořadí'!G5=14,4,IF('Celkově pořadí'!G5=15,3,IF('Celkově pořadí'!G5=16,2,))))))))))))))))</f>
        <v>8</v>
      </c>
      <c r="H17" s="23">
        <f>IF('Celkově pořadí'!H5=1,20,IF('Celkově pořadí'!H5=2,18,IF('Celkově pořadí'!H5=3,16,IF('Celkově pořadí'!H5=4,15,IF('Celkově pořadí'!H5=5,14,IF('Celkově pořadí'!H5=6,13,IF('Celkově pořadí'!H5=7,12,IF('Celkově pořadí'!H5=8,10,IF('Celkově pořadí'!H5=9,9,IF('Celkově pořadí'!H5=10,8,IF('Celkově pořadí'!H5=11,7,IF('Celkově pořadí'!H5=12,6,IF('Celkově pořadí'!H5=13,5,IF('Celkově pořadí'!H5=14,4,IF('Celkově pořadí'!H5=15,3,IF('Celkově pořadí'!H5=16,2,))))))))))))))))</f>
        <v>20</v>
      </c>
      <c r="I17" s="23">
        <f>IF('Celkově pořadí'!I5=1,20,IF('Celkově pořadí'!I5=2,18,IF('Celkově pořadí'!I5=3,16,IF('Celkově pořadí'!I5=4,15,IF('Celkově pořadí'!I5=5,14,IF('Celkově pořadí'!I5=6,13,IF('Celkově pořadí'!I5=7,12,IF('Celkově pořadí'!I5=8,10,IF('Celkově pořadí'!I5=9,9,IF('Celkově pořadí'!I5=10,8,IF('Celkově pořadí'!I5=11,7,IF('Celkově pořadí'!I5=12,6,IF('Celkově pořadí'!I5=13,5,IF('Celkově pořadí'!I5=14,4,IF('Celkově pořadí'!I5=15,3,IF('Celkově pořadí'!I5=16,2,))))))))))))))))</f>
        <v>8</v>
      </c>
      <c r="J17" s="23">
        <f>IF('Celkově pořadí'!J5=1,20,IF('Celkově pořadí'!J5=2,18,IF('Celkově pořadí'!J5=3,16,IF('Celkově pořadí'!J5=4,15,IF('Celkově pořadí'!J5=5,14,IF('Celkově pořadí'!J5=6,13,IF('Celkově pořadí'!J5=7,12,IF('Celkově pořadí'!J5=8,10,IF('Celkově pořadí'!J5=9,9,IF('Celkově pořadí'!J5=10,8,IF('Celkově pořadí'!J5=11,7,IF('Celkově pořadí'!J5=12,6,IF('Celkově pořadí'!J5=13,5,IF('Celkově pořadí'!J5=14,4,IF('Celkově pořadí'!J5=15,3,IF('Celkově pořadí'!J5=16,2,))))))))))))))))</f>
        <v>4</v>
      </c>
      <c r="K17" s="23">
        <f>IF('Celkově pořadí'!K5=1,20,IF('Celkově pořadí'!K5=2,18,IF('Celkově pořadí'!K5=3,16,IF('Celkově pořadí'!K5=4,15,IF('Celkově pořadí'!K5=5,14,IF('Celkově pořadí'!K5=6,13,IF('Celkově pořadí'!K5=7,12,IF('Celkově pořadí'!K5=8,10,IF('Celkově pořadí'!K5=9,9,IF('Celkově pořadí'!K5=10,8,IF('Celkově pořadí'!K5=11,7,IF('Celkově pořadí'!K5=12,6,IF('Celkově pořadí'!K5=13,5,IF('Celkově pořadí'!K5=14,4,IF('Celkově pořadí'!K5=15,3,IF('Celkově pořadí'!K5=16,2,))))))))))))))))</f>
        <v>4</v>
      </c>
      <c r="L17" s="23">
        <f>IF('Celkově pořadí'!L5=1,20,IF('Celkově pořadí'!L5=2,18,IF('Celkově pořadí'!L5=3,16,IF('Celkově pořadí'!L5=4,15,IF('Celkově pořadí'!L5=5,14,IF('Celkově pořadí'!L5=6,13,IF('Celkově pořadí'!L5=7,12,IF('Celkově pořadí'!L5=8,10,IF('Celkově pořadí'!L5=9,9,IF('Celkově pořadí'!L5=10,8,IF('Celkově pořadí'!L5=11,7,IF('Celkově pořadí'!L5=12,6,IF('Celkově pořadí'!L5=13,5,IF('Celkově pořadí'!L5=14,4,IF('Celkově pořadí'!L5=15,3,IF('Celkově pořadí'!L5=16,2,))))))))))))))))</f>
        <v>6</v>
      </c>
      <c r="M17" s="23">
        <f>IF('Celkově pořadí'!M5=1,20,IF('Celkově pořadí'!M5=2,18,IF('Celkově pořadí'!M5=3,16,IF('Celkově pořadí'!M5=4,15,IF('Celkově pořadí'!M5=5,14,IF('Celkově pořadí'!M5=6,13,IF('Celkově pořadí'!M5=7,12,IF('Celkově pořadí'!M5=8,10,IF('Celkově pořadí'!M5=9,9,IF('Celkově pořadí'!M5=10,8,IF('Celkově pořadí'!M5=11,7,IF('Celkově pořadí'!M5=12,6,IF('Celkově pořadí'!M5=13,5,IF('Celkově pořadí'!M5=14,4,IF('Celkově pořadí'!M5=15,3,IF('Celkově pořadí'!M5=16,2,))))))))))))))))</f>
        <v>0</v>
      </c>
      <c r="N17" s="23">
        <f>IF('Celkově pořadí'!N5=1,20,IF('Celkově pořadí'!N5=2,18,IF('Celkově pořadí'!N5=3,16,IF('Celkově pořadí'!N5=4,15,IF('Celkově pořadí'!N5=5,14,IF('Celkově pořadí'!N5=6,13,IF('Celkově pořadí'!N5=7,12,IF('Celkově pořadí'!N5=8,10,IF('Celkově pořadí'!N5=9,9,IF('Celkově pořadí'!N5=10,8,IF('Celkově pořadí'!N5=11,7,IF('Celkově pořadí'!N5=12,6,IF('Celkově pořadí'!N5=13,5,IF('Celkově pořadí'!N5=14,4,IF('Celkově pořadí'!N5=15,3,IF('Celkově pořadí'!N5=16,2,))))))))))))))))</f>
        <v>4</v>
      </c>
      <c r="O17" s="24">
        <f>SUM(C17:N17)</f>
        <v>90</v>
      </c>
      <c r="P17" s="24">
        <f>RANK(O17,O$5:O$20,0)</f>
        <v>13</v>
      </c>
      <c r="W17" s="25">
        <v>13</v>
      </c>
      <c r="X17" s="26">
        <v>5</v>
      </c>
    </row>
    <row r="18" spans="1:24" ht="30.6" thickBot="1" x14ac:dyDescent="0.55000000000000004">
      <c r="A18" s="28">
        <f>Týmy!A9</f>
        <v>5</v>
      </c>
      <c r="B18" s="22" t="str">
        <f>Týmy!B9</f>
        <v>HROŠI</v>
      </c>
      <c r="C18" s="23">
        <f>IF('Celkově pořadí'!C8=1,20,IF('Celkově pořadí'!C8=2,18,IF('Celkově pořadí'!C8=3,16,IF('Celkově pořadí'!C8=4,15,IF('Celkově pořadí'!C8=5,14,IF('Celkově pořadí'!C8=6,13,IF('Celkově pořadí'!C8=7,12,IF('Celkově pořadí'!C8=8,10,IF('Celkově pořadí'!C8=9,9,IF('Celkově pořadí'!C8=10,8,IF('Celkově pořadí'!C8=11,7,IF('Celkově pořadí'!C8=12,6,IF('Celkově pořadí'!C8=13,5,IF('Celkově pořadí'!C8=14,4,IF('Celkově pořadí'!C8=15,3,IF('Celkově pořadí'!C8=16,2,))))))))))))))))</f>
        <v>9</v>
      </c>
      <c r="D18" s="23">
        <f>IF('Celkově pořadí'!D8=1,20,IF('Celkově pořadí'!D8=2,18,IF('Celkově pořadí'!D8=3,16,IF('Celkově pořadí'!D8=4,15,IF('Celkově pořadí'!D8=5,14,IF('Celkově pořadí'!D8=6,13,IF('Celkově pořadí'!D8=7,12,IF('Celkově pořadí'!D8=8,10,IF('Celkově pořadí'!D8=9,9,IF('Celkově pořadí'!D8=10,8,IF('Celkově pořadí'!D8=11,7,IF('Celkově pořadí'!D8=12,6,IF('Celkově pořadí'!D8=13,5,IF('Celkově pořadí'!D8=14,4,IF('Celkově pořadí'!D8=15,3,IF('Celkově pořadí'!D8=16,2,))))))))))))))))</f>
        <v>5</v>
      </c>
      <c r="E18" s="23">
        <f>IF('Celkově pořadí'!E8=1,20,IF('Celkově pořadí'!E8=2,18,IF('Celkově pořadí'!E8=3,16,IF('Celkově pořadí'!E8=4,15,IF('Celkově pořadí'!E8=5,14,IF('Celkově pořadí'!E8=6,13,IF('Celkově pořadí'!E8=7,12,IF('Celkově pořadí'!E8=8,10,IF('Celkově pořadí'!E8=9,9,IF('Celkově pořadí'!E8=10,8,IF('Celkově pořadí'!E8=11,7,IF('Celkově pořadí'!E8=12,6,IF('Celkově pořadí'!E8=13,5,IF('Celkově pořadí'!E8=14,4,IF('Celkově pořadí'!E8=15,3,IF('Celkově pořadí'!E8=16,2,))))))))))))))))</f>
        <v>10</v>
      </c>
      <c r="F18" s="23">
        <f>IF('Celkově pořadí'!F8=1,20,IF('Celkově pořadí'!F8=2,18,IF('Celkově pořadí'!F8=3,16,IF('Celkově pořadí'!F8=4,15,IF('Celkově pořadí'!F8=5,14,IF('Celkově pořadí'!F8=6,13,IF('Celkově pořadí'!F8=7,12,IF('Celkově pořadí'!F8=8,10,IF('Celkově pořadí'!F8=9,9,IF('Celkově pořadí'!F8=10,8,IF('Celkově pořadí'!F8=11,7,IF('Celkově pořadí'!F8=12,6,IF('Celkově pořadí'!F8=13,5,IF('Celkově pořadí'!F8=14,4,IF('Celkově pořadí'!F8=15,3,IF('Celkově pořadí'!F8=16,2,))))))))))))))))</f>
        <v>7</v>
      </c>
      <c r="G18" s="23">
        <f>IF('Celkově pořadí'!G8=1,20,IF('Celkově pořadí'!G8=2,18,IF('Celkově pořadí'!G8=3,16,IF('Celkově pořadí'!G8=4,15,IF('Celkově pořadí'!G8=5,14,IF('Celkově pořadí'!G8=6,13,IF('Celkově pořadí'!G8=7,12,IF('Celkově pořadí'!G8=8,10,IF('Celkově pořadí'!G8=9,9,IF('Celkově pořadí'!G8=10,8,IF('Celkově pořadí'!G8=11,7,IF('Celkově pořadí'!G8=12,6,IF('Celkově pořadí'!G8=13,5,IF('Celkově pořadí'!G8=14,4,IF('Celkově pořadí'!G8=15,3,IF('Celkově pořadí'!G8=16,2,))))))))))))))))</f>
        <v>10</v>
      </c>
      <c r="H18" s="23">
        <f>IF('Celkově pořadí'!H8=1,20,IF('Celkově pořadí'!H8=2,18,IF('Celkově pořadí'!H8=3,16,IF('Celkově pořadí'!H8=4,15,IF('Celkově pořadí'!H8=5,14,IF('Celkově pořadí'!H8=6,13,IF('Celkově pořadí'!H8=7,12,IF('Celkově pořadí'!H8=8,10,IF('Celkově pořadí'!H8=9,9,IF('Celkově pořadí'!H8=10,8,IF('Celkově pořadí'!H8=11,7,IF('Celkově pořadí'!H8=12,6,IF('Celkově pořadí'!H8=13,5,IF('Celkově pořadí'!H8=14,4,IF('Celkově pořadí'!H8=15,3,IF('Celkově pořadí'!H8=16,2,))))))))))))))))</f>
        <v>10</v>
      </c>
      <c r="I18" s="23">
        <f>IF('Celkově pořadí'!I8=1,20,IF('Celkově pořadí'!I8=2,18,IF('Celkově pořadí'!I8=3,16,IF('Celkově pořadí'!I8=4,15,IF('Celkově pořadí'!I8=5,14,IF('Celkově pořadí'!I8=6,13,IF('Celkově pořadí'!I8=7,12,IF('Celkově pořadí'!I8=8,10,IF('Celkově pořadí'!I8=9,9,IF('Celkově pořadí'!I8=10,8,IF('Celkově pořadí'!I8=11,7,IF('Celkově pořadí'!I8=12,6,IF('Celkově pořadí'!I8=13,5,IF('Celkově pořadí'!I8=14,4,IF('Celkově pořadí'!I8=15,3,IF('Celkově pořadí'!I8=16,2,))))))))))))))))</f>
        <v>6</v>
      </c>
      <c r="J18" s="23">
        <f>IF('Celkově pořadí'!J8=1,20,IF('Celkově pořadí'!J8=2,18,IF('Celkově pořadí'!J8=3,16,IF('Celkově pořadí'!J8=4,15,IF('Celkově pořadí'!J8=5,14,IF('Celkově pořadí'!J8=6,13,IF('Celkově pořadí'!J8=7,12,IF('Celkově pořadí'!J8=8,10,IF('Celkově pořadí'!J8=9,9,IF('Celkově pořadí'!J8=10,8,IF('Celkově pořadí'!J8=11,7,IF('Celkově pořadí'!J8=12,6,IF('Celkově pořadí'!J8=13,5,IF('Celkově pořadí'!J8=14,4,IF('Celkově pořadí'!J8=15,3,IF('Celkově pořadí'!J8=16,2,))))))))))))))))</f>
        <v>7</v>
      </c>
      <c r="K18" s="23">
        <f>IF('Celkově pořadí'!K8=1,20,IF('Celkově pořadí'!K8=2,18,IF('Celkově pořadí'!K8=3,16,IF('Celkově pořadí'!K8=4,15,IF('Celkově pořadí'!K8=5,14,IF('Celkově pořadí'!K8=6,13,IF('Celkově pořadí'!K8=7,12,IF('Celkově pořadí'!K8=8,10,IF('Celkově pořadí'!K8=9,9,IF('Celkově pořadí'!K8=10,8,IF('Celkově pořadí'!K8=11,7,IF('Celkově pořadí'!K8=12,6,IF('Celkově pořadí'!K8=13,5,IF('Celkově pořadí'!K8=14,4,IF('Celkově pořadí'!K8=15,3,IF('Celkově pořadí'!K8=16,2,))))))))))))))))</f>
        <v>7</v>
      </c>
      <c r="L18" s="23">
        <f>IF('Celkově pořadí'!L8=1,20,IF('Celkově pořadí'!L8=2,18,IF('Celkově pořadí'!L8=3,16,IF('Celkově pořadí'!L8=4,15,IF('Celkově pořadí'!L8=5,14,IF('Celkově pořadí'!L8=6,13,IF('Celkově pořadí'!L8=7,12,IF('Celkově pořadí'!L8=8,10,IF('Celkově pořadí'!L8=9,9,IF('Celkově pořadí'!L8=10,8,IF('Celkově pořadí'!L8=11,7,IF('Celkově pořadí'!L8=12,6,IF('Celkově pořadí'!L8=13,5,IF('Celkově pořadí'!L8=14,4,IF('Celkově pořadí'!L8=15,3,IF('Celkově pořadí'!L8=16,2,))))))))))))))))</f>
        <v>10</v>
      </c>
      <c r="M18" s="23">
        <f>IF('Celkově pořadí'!M8=1,20,IF('Celkově pořadí'!M8=2,18,IF('Celkově pořadí'!M8=3,16,IF('Celkově pořadí'!M8=4,15,IF('Celkově pořadí'!M8=5,14,IF('Celkově pořadí'!M8=6,13,IF('Celkově pořadí'!M8=7,12,IF('Celkově pořadí'!M8=8,10,IF('Celkově pořadí'!M8=9,9,IF('Celkově pořadí'!M8=10,8,IF('Celkově pořadí'!M8=11,7,IF('Celkově pořadí'!M8=12,6,IF('Celkově pořadí'!M8=13,5,IF('Celkově pořadí'!M8=14,4,IF('Celkově pořadí'!M8=15,3,IF('Celkově pořadí'!M8=16,2,))))))))))))))))</f>
        <v>0</v>
      </c>
      <c r="N18" s="23">
        <f>IF('Celkově pořadí'!N8=1,20,IF('Celkově pořadí'!N8=2,18,IF('Celkově pořadí'!N8=3,16,IF('Celkově pořadí'!N8=4,15,IF('Celkově pořadí'!N8=5,14,IF('Celkově pořadí'!N8=6,13,IF('Celkově pořadí'!N8=7,12,IF('Celkově pořadí'!N8=8,10,IF('Celkově pořadí'!N8=9,9,IF('Celkově pořadí'!N8=10,8,IF('Celkově pořadí'!N8=11,7,IF('Celkově pořadí'!N8=12,6,IF('Celkově pořadí'!N8=13,5,IF('Celkově pořadí'!N8=14,4,IF('Celkově pořadí'!N8=15,3,IF('Celkově pořadí'!N8=16,2,))))))))))))))))</f>
        <v>7</v>
      </c>
      <c r="O18" s="24">
        <f>SUM(C18:N18)</f>
        <v>88</v>
      </c>
      <c r="P18" s="24">
        <f>RANK(O18,O$5:O$20,0)</f>
        <v>14</v>
      </c>
      <c r="W18" s="25">
        <v>14</v>
      </c>
      <c r="X18" s="26">
        <v>4</v>
      </c>
    </row>
    <row r="19" spans="1:24" ht="30.6" thickBot="1" x14ac:dyDescent="0.55000000000000004">
      <c r="A19" s="28">
        <v>15</v>
      </c>
      <c r="B19" s="22">
        <f>Týmy!B19</f>
        <v>0</v>
      </c>
      <c r="C19" s="23">
        <f>IF('Celkově pořadí'!C18=1,20,IF('Celkově pořadí'!C18=2,18,IF('Celkově pořadí'!C18=3,16,IF('Celkově pořadí'!C18=4,15,IF('Celkově pořadí'!C18=5,14,IF('Celkově pořadí'!C18=6,13,IF('Celkově pořadí'!C18=7,12,IF('Celkově pořadí'!C18=8,10,IF('Celkově pořadí'!C18=9,9,IF('Celkově pořadí'!C18=10,8,IF('Celkově pořadí'!C18=11,7,IF('Celkově pořadí'!C18=12,6,IF('Celkově pořadí'!C18=13,5,IF('Celkově pořadí'!C18=14,4,IF('Celkově pořadí'!C18=15,3,IF('Celkově pořadí'!C18=16,2,))))))))))))))))</f>
        <v>0</v>
      </c>
      <c r="D19" s="23">
        <f>IF('Celkově pořadí'!D18=1,20,IF('Celkově pořadí'!D18=2,18,IF('Celkově pořadí'!D18=3,16,IF('Celkově pořadí'!D18=4,15,IF('Celkově pořadí'!D18=5,14,IF('Celkově pořadí'!D18=6,13,IF('Celkově pořadí'!D18=7,12,IF('Celkově pořadí'!D18=8,10,IF('Celkově pořadí'!D18=9,9,IF('Celkově pořadí'!D18=10,8,IF('Celkově pořadí'!D18=11,7,IF('Celkově pořadí'!D18=12,6,IF('Celkově pořadí'!D18=13,5,IF('Celkově pořadí'!D18=14,4,IF('Celkově pořadí'!D18=15,3,IF('Celkově pořadí'!D18=16,2,))))))))))))))))</f>
        <v>0</v>
      </c>
      <c r="E19" s="23">
        <f>IF('Celkově pořadí'!E18=1,20,IF('Celkově pořadí'!E18=2,18,IF('Celkově pořadí'!E18=3,16,IF('Celkově pořadí'!E18=4,15,IF('Celkově pořadí'!E18=5,14,IF('Celkově pořadí'!E18=6,13,IF('Celkově pořadí'!E18=7,12,IF('Celkově pořadí'!E18=8,10,IF('Celkově pořadí'!E18=9,9,IF('Celkově pořadí'!E18=10,8,IF('Celkově pořadí'!E18=11,7,IF('Celkově pořadí'!E18=12,6,IF('Celkově pořadí'!E18=13,5,IF('Celkově pořadí'!E18=14,4,IF('Celkově pořadí'!E18=15,3,IF('Celkově pořadí'!E18=16,2,))))))))))))))))</f>
        <v>0</v>
      </c>
      <c r="F19" s="23">
        <f>IF('Celkově pořadí'!F18=1,20,IF('Celkově pořadí'!F18=2,18,IF('Celkově pořadí'!F18=3,16,IF('Celkově pořadí'!F18=4,15,IF('Celkově pořadí'!F18=5,14,IF('Celkově pořadí'!F18=6,13,IF('Celkově pořadí'!F18=7,12,IF('Celkově pořadí'!F18=8,10,IF('Celkově pořadí'!F18=9,9,IF('Celkově pořadí'!F18=10,8,IF('Celkově pořadí'!F18=11,7,IF('Celkově pořadí'!F18=12,6,IF('Celkově pořadí'!F18=13,5,IF('Celkově pořadí'!F18=14,4,IF('Celkově pořadí'!F18=15,3,IF('Celkově pořadí'!F18=16,2,))))))))))))))))</f>
        <v>0</v>
      </c>
      <c r="G19" s="23">
        <f>IF('Celkově pořadí'!G18=1,20,IF('Celkově pořadí'!G18=2,18,IF('Celkově pořadí'!G18=3,16,IF('Celkově pořadí'!G18=4,15,IF('Celkově pořadí'!G18=5,14,IF('Celkově pořadí'!G18=6,13,IF('Celkově pořadí'!G18=7,12,IF('Celkově pořadí'!G18=8,10,IF('Celkově pořadí'!G18=9,9,IF('Celkově pořadí'!G18=10,8,IF('Celkově pořadí'!G18=11,7,IF('Celkově pořadí'!G18=12,6,IF('Celkově pořadí'!G18=13,5,IF('Celkově pořadí'!G18=14,4,IF('Celkově pořadí'!G18=15,3,IF('Celkově pořadí'!G18=16,2,))))))))))))))))</f>
        <v>0</v>
      </c>
      <c r="H19" s="23">
        <f>IF('Celkově pořadí'!H18=1,20,IF('Celkově pořadí'!H18=2,18,IF('Celkově pořadí'!H18=3,16,IF('Celkově pořadí'!H18=4,15,IF('Celkově pořadí'!H18=5,14,IF('Celkově pořadí'!H18=6,13,IF('Celkově pořadí'!H18=7,12,IF('Celkově pořadí'!H18=8,10,IF('Celkově pořadí'!H18=9,9,IF('Celkově pořadí'!H18=10,8,IF('Celkově pořadí'!H18=11,7,IF('Celkově pořadí'!H18=12,6,IF('Celkově pořadí'!H18=13,5,IF('Celkově pořadí'!H18=14,4,IF('Celkově pořadí'!H18=15,3,IF('Celkově pořadí'!H18=16,2,))))))))))))))))</f>
        <v>0</v>
      </c>
      <c r="I19" s="23">
        <f>IF('Celkově pořadí'!I18=1,20,IF('Celkově pořadí'!I18=2,18,IF('Celkově pořadí'!I18=3,16,IF('Celkově pořadí'!I18=4,15,IF('Celkově pořadí'!I18=5,14,IF('Celkově pořadí'!I18=6,13,IF('Celkově pořadí'!I18=7,12,IF('Celkově pořadí'!I18=8,10,IF('Celkově pořadí'!I18=9,9,IF('Celkově pořadí'!I18=10,8,IF('Celkově pořadí'!I18=11,7,IF('Celkově pořadí'!I18=12,6,IF('Celkově pořadí'!I18=13,5,IF('Celkově pořadí'!I18=14,4,IF('Celkově pořadí'!I18=15,3,IF('Celkově pořadí'!I18=16,2,))))))))))))))))</f>
        <v>0</v>
      </c>
      <c r="J19" s="23">
        <f>IF('Celkově pořadí'!J18=1,20,IF('Celkově pořadí'!J18=2,18,IF('Celkově pořadí'!J18=3,16,IF('Celkově pořadí'!J18=4,15,IF('Celkově pořadí'!J18=5,14,IF('Celkově pořadí'!J18=6,13,IF('Celkově pořadí'!J18=7,12,IF('Celkově pořadí'!J18=8,10,IF('Celkově pořadí'!J18=9,9,IF('Celkově pořadí'!J18=10,8,IF('Celkově pořadí'!J18=11,7,IF('Celkově pořadí'!J18=12,6,IF('Celkově pořadí'!J18=13,5,IF('Celkově pořadí'!J18=14,4,IF('Celkově pořadí'!J18=15,3,IF('Celkově pořadí'!J18=16,2,))))))))))))))))</f>
        <v>0</v>
      </c>
      <c r="K19" s="23">
        <f>IF('Celkově pořadí'!K18=1,20,IF('Celkově pořadí'!K18=2,18,IF('Celkově pořadí'!K18=3,16,IF('Celkově pořadí'!K18=4,15,IF('Celkově pořadí'!K18=5,14,IF('Celkově pořadí'!K18=6,13,IF('Celkově pořadí'!K18=7,12,IF('Celkově pořadí'!K18=8,10,IF('Celkově pořadí'!K18=9,9,IF('Celkově pořadí'!K18=10,8,IF('Celkově pořadí'!K18=11,7,IF('Celkově pořadí'!K18=12,6,IF('Celkově pořadí'!K18=13,5,IF('Celkově pořadí'!K18=14,4,IF('Celkově pořadí'!K18=15,3,IF('Celkově pořadí'!K18=16,2,))))))))))))))))</f>
        <v>0</v>
      </c>
      <c r="L19" s="23">
        <f>IF('Celkově pořadí'!L18=1,20,IF('Celkově pořadí'!L18=2,18,IF('Celkově pořadí'!L18=3,16,IF('Celkově pořadí'!L18=4,15,IF('Celkově pořadí'!L18=5,14,IF('Celkově pořadí'!L18=6,13,IF('Celkově pořadí'!L18=7,12,IF('Celkově pořadí'!L18=8,10,IF('Celkově pořadí'!L18=9,9,IF('Celkově pořadí'!L18=10,8,IF('Celkově pořadí'!L18=11,7,IF('Celkově pořadí'!L18=12,6,IF('Celkově pořadí'!L18=13,5,IF('Celkově pořadí'!L18=14,4,IF('Celkově pořadí'!L18=15,3,IF('Celkově pořadí'!L18=16,2,))))))))))))))))</f>
        <v>0</v>
      </c>
      <c r="M19" s="23">
        <f>IF('Celkově pořadí'!M18=1,20,IF('Celkově pořadí'!M18=2,18,IF('Celkově pořadí'!M18=3,16,IF('Celkově pořadí'!M18=4,15,IF('Celkově pořadí'!M18=5,14,IF('Celkově pořadí'!M18=6,13,IF('Celkově pořadí'!M18=7,12,IF('Celkově pořadí'!M18=8,10,IF('Celkově pořadí'!M18=9,9,IF('Celkově pořadí'!M18=10,8,IF('Celkově pořadí'!M18=11,7,IF('Celkově pořadí'!M18=12,6,IF('Celkově pořadí'!M18=13,5,IF('Celkově pořadí'!M18=14,4,IF('Celkově pořadí'!M18=15,3,IF('Celkově pořadí'!M18=16,2,))))))))))))))))</f>
        <v>0</v>
      </c>
      <c r="N19" s="23">
        <f>IF('Celkově pořadí'!N18=1,20,IF('Celkově pořadí'!N18=2,18,IF('Celkově pořadí'!N18=3,16,IF('Celkově pořadí'!N18=4,15,IF('Celkově pořadí'!N18=5,14,IF('Celkově pořadí'!N18=6,13,IF('Celkově pořadí'!N18=7,12,IF('Celkově pořadí'!N18=8,10,IF('Celkově pořadí'!N18=9,9,IF('Celkově pořadí'!N18=10,8,IF('Celkově pořadí'!N18=11,7,IF('Celkově pořadí'!N18=12,6,IF('Celkově pořadí'!N18=13,5,IF('Celkově pořadí'!N18=14,4,IF('Celkově pořadí'!N18=15,3,IF('Celkově pořadí'!N18=16,2,))))))))))))))))</f>
        <v>0</v>
      </c>
      <c r="O19" s="24">
        <f>SUM(C19:N19)</f>
        <v>0</v>
      </c>
      <c r="P19" s="24">
        <f>RANK(O19,O$5:O$20,0)</f>
        <v>15</v>
      </c>
      <c r="W19" s="25">
        <v>15</v>
      </c>
      <c r="X19" s="26">
        <v>3</v>
      </c>
    </row>
    <row r="20" spans="1:24" ht="27.75" customHeight="1" thickBot="1" x14ac:dyDescent="0.55000000000000004">
      <c r="A20" s="28">
        <v>16</v>
      </c>
      <c r="B20" s="22">
        <f>Týmy!B20</f>
        <v>0</v>
      </c>
      <c r="C20" s="23">
        <f>IF('Celkově pořadí'!C19=1,20,IF('Celkově pořadí'!C19=2,18,IF('Celkově pořadí'!C19=3,16,IF('Celkově pořadí'!C19=4,15,IF('Celkově pořadí'!C19=5,14,IF('Celkově pořadí'!C19=6,13,IF('Celkově pořadí'!C19=7,12,IF('Celkově pořadí'!C19=8,10,IF('Celkově pořadí'!C19=9,9,IF('Celkově pořadí'!C19=10,8,IF('Celkově pořadí'!C19=11,7,IF('Celkově pořadí'!C19=12,6,IF('Celkově pořadí'!C19=13,5,IF('Celkově pořadí'!C19=14,4,IF('Celkově pořadí'!C19=15,3,IF('Celkově pořadí'!C19=16,2,))))))))))))))))</f>
        <v>0</v>
      </c>
      <c r="D20" s="23">
        <f>IF('Celkově pořadí'!D19=1,20,IF('Celkově pořadí'!D19=2,18,IF('Celkově pořadí'!D19=3,16,IF('Celkově pořadí'!D19=4,15,IF('Celkově pořadí'!D19=5,14,IF('Celkově pořadí'!D19=6,13,IF('Celkově pořadí'!D19=7,12,IF('Celkově pořadí'!D19=8,10,IF('Celkově pořadí'!D19=9,9,IF('Celkově pořadí'!D19=10,8,IF('Celkově pořadí'!D19=11,7,IF('Celkově pořadí'!D19=12,6,IF('Celkově pořadí'!D19=13,5,IF('Celkově pořadí'!D19=14,4,IF('Celkově pořadí'!D19=15,3,IF('Celkově pořadí'!D19=16,2,))))))))))))))))</f>
        <v>0</v>
      </c>
      <c r="E20" s="23">
        <f>IF('Celkově pořadí'!E19=1,20,IF('Celkově pořadí'!E19=2,18,IF('Celkově pořadí'!E19=3,16,IF('Celkově pořadí'!E19=4,15,IF('Celkově pořadí'!E19=5,14,IF('Celkově pořadí'!E19=6,13,IF('Celkově pořadí'!E19=7,12,IF('Celkově pořadí'!E19=8,10,IF('Celkově pořadí'!E19=9,9,IF('Celkově pořadí'!E19=10,8,IF('Celkově pořadí'!E19=11,7,IF('Celkově pořadí'!E19=12,6,IF('Celkově pořadí'!E19=13,5,IF('Celkově pořadí'!E19=14,4,IF('Celkově pořadí'!E19=15,3,IF('Celkově pořadí'!E19=16,2,))))))))))))))))</f>
        <v>0</v>
      </c>
      <c r="F20" s="23">
        <f>IF('Celkově pořadí'!F19=1,20,IF('Celkově pořadí'!F19=2,18,IF('Celkově pořadí'!F19=3,16,IF('Celkově pořadí'!F19=4,15,IF('Celkově pořadí'!F19=5,14,IF('Celkově pořadí'!F19=6,13,IF('Celkově pořadí'!F19=7,12,IF('Celkově pořadí'!F19=8,10,IF('Celkově pořadí'!F19=9,9,IF('Celkově pořadí'!F19=10,8,IF('Celkově pořadí'!F19=11,7,IF('Celkově pořadí'!F19=12,6,IF('Celkově pořadí'!F19=13,5,IF('Celkově pořadí'!F19=14,4,IF('Celkově pořadí'!F19=15,3,IF('Celkově pořadí'!F19=16,2,))))))))))))))))</f>
        <v>0</v>
      </c>
      <c r="G20" s="23">
        <f>IF('Celkově pořadí'!G19=1,20,IF('Celkově pořadí'!G19=2,18,IF('Celkově pořadí'!G19=3,16,IF('Celkově pořadí'!G19=4,15,IF('Celkově pořadí'!G19=5,14,IF('Celkově pořadí'!G19=6,13,IF('Celkově pořadí'!G19=7,12,IF('Celkově pořadí'!G19=8,10,IF('Celkově pořadí'!G19=9,9,IF('Celkově pořadí'!G19=10,8,IF('Celkově pořadí'!G19=11,7,IF('Celkově pořadí'!G19=12,6,IF('Celkově pořadí'!G19=13,5,IF('Celkově pořadí'!G19=14,4,IF('Celkově pořadí'!G19=15,3,IF('Celkově pořadí'!G19=16,2,))))))))))))))))</f>
        <v>0</v>
      </c>
      <c r="H20" s="23">
        <f>IF('Celkově pořadí'!H19=1,20,IF('Celkově pořadí'!H19=2,18,IF('Celkově pořadí'!H19=3,16,IF('Celkově pořadí'!H19=4,15,IF('Celkově pořadí'!H19=5,14,IF('Celkově pořadí'!H19=6,13,IF('Celkově pořadí'!H19=7,12,IF('Celkově pořadí'!H19=8,10,IF('Celkově pořadí'!H19=9,9,IF('Celkově pořadí'!H19=10,8,IF('Celkově pořadí'!H19=11,7,IF('Celkově pořadí'!H19=12,6,IF('Celkově pořadí'!H19=13,5,IF('Celkově pořadí'!H19=14,4,IF('Celkově pořadí'!H19=15,3,IF('Celkově pořadí'!H19=16,2,))))))))))))))))</f>
        <v>0</v>
      </c>
      <c r="I20" s="23">
        <f>IF('Celkově pořadí'!I19=1,20,IF('Celkově pořadí'!I19=2,18,IF('Celkově pořadí'!I19=3,16,IF('Celkově pořadí'!I19=4,15,IF('Celkově pořadí'!I19=5,14,IF('Celkově pořadí'!I19=6,13,IF('Celkově pořadí'!I19=7,12,IF('Celkově pořadí'!I19=8,10,IF('Celkově pořadí'!I19=9,9,IF('Celkově pořadí'!I19=10,8,IF('Celkově pořadí'!I19=11,7,IF('Celkově pořadí'!I19=12,6,IF('Celkově pořadí'!I19=13,5,IF('Celkově pořadí'!I19=14,4,IF('Celkově pořadí'!I19=15,3,IF('Celkově pořadí'!I19=16,2,))))))))))))))))</f>
        <v>0</v>
      </c>
      <c r="J20" s="23">
        <f>IF('Celkově pořadí'!J19=1,20,IF('Celkově pořadí'!J19=2,18,IF('Celkově pořadí'!J19=3,16,IF('Celkově pořadí'!J19=4,15,IF('Celkově pořadí'!J19=5,14,IF('Celkově pořadí'!J19=6,13,IF('Celkově pořadí'!J19=7,12,IF('Celkově pořadí'!J19=8,10,IF('Celkově pořadí'!J19=9,9,IF('Celkově pořadí'!J19=10,8,IF('Celkově pořadí'!J19=11,7,IF('Celkově pořadí'!J19=12,6,IF('Celkově pořadí'!J19=13,5,IF('Celkově pořadí'!J19=14,4,IF('Celkově pořadí'!J19=15,3,IF('Celkově pořadí'!J19=16,2,))))))))))))))))</f>
        <v>0</v>
      </c>
      <c r="K20" s="23">
        <f>IF('Celkově pořadí'!K19=1,20,IF('Celkově pořadí'!K19=2,18,IF('Celkově pořadí'!K19=3,16,IF('Celkově pořadí'!K19=4,15,IF('Celkově pořadí'!K19=5,14,IF('Celkově pořadí'!K19=6,13,IF('Celkově pořadí'!K19=7,12,IF('Celkově pořadí'!K19=8,10,IF('Celkově pořadí'!K19=9,9,IF('Celkově pořadí'!K19=10,8,IF('Celkově pořadí'!K19=11,7,IF('Celkově pořadí'!K19=12,6,IF('Celkově pořadí'!K19=13,5,IF('Celkově pořadí'!K19=14,4,IF('Celkově pořadí'!K19=15,3,IF('Celkově pořadí'!K19=16,2,))))))))))))))))</f>
        <v>0</v>
      </c>
      <c r="L20" s="23">
        <f>IF('Celkově pořadí'!L19=1,20,IF('Celkově pořadí'!L19=2,18,IF('Celkově pořadí'!L19=3,16,IF('Celkově pořadí'!L19=4,15,IF('Celkově pořadí'!L19=5,14,IF('Celkově pořadí'!L19=6,13,IF('Celkově pořadí'!L19=7,12,IF('Celkově pořadí'!L19=8,10,IF('Celkově pořadí'!L19=9,9,IF('Celkově pořadí'!L19=10,8,IF('Celkově pořadí'!L19=11,7,IF('Celkově pořadí'!L19=12,6,IF('Celkově pořadí'!L19=13,5,IF('Celkově pořadí'!L19=14,4,IF('Celkově pořadí'!L19=15,3,IF('Celkově pořadí'!L19=16,2,))))))))))))))))</f>
        <v>0</v>
      </c>
      <c r="M20" s="23">
        <f>IF('Celkově pořadí'!M19=1,20,IF('Celkově pořadí'!M19=2,18,IF('Celkově pořadí'!M19=3,16,IF('Celkově pořadí'!M19=4,15,IF('Celkově pořadí'!M19=5,14,IF('Celkově pořadí'!M19=6,13,IF('Celkově pořadí'!M19=7,12,IF('Celkově pořadí'!M19=8,10,IF('Celkově pořadí'!M19=9,9,IF('Celkově pořadí'!M19=10,8,IF('Celkově pořadí'!M19=11,7,IF('Celkově pořadí'!M19=12,6,IF('Celkově pořadí'!M19=13,5,IF('Celkově pořadí'!M19=14,4,IF('Celkově pořadí'!M19=15,3,IF('Celkově pořadí'!M19=16,2,))))))))))))))))</f>
        <v>0</v>
      </c>
      <c r="N20" s="23">
        <f>IF('Celkově pořadí'!N19=1,20,IF('Celkově pořadí'!N19=2,18,IF('Celkově pořadí'!N19=3,16,IF('Celkově pořadí'!N19=4,15,IF('Celkově pořadí'!N19=5,14,IF('Celkově pořadí'!N19=6,13,IF('Celkově pořadí'!N19=7,12,IF('Celkově pořadí'!N19=8,10,IF('Celkově pořadí'!N19=9,9,IF('Celkově pořadí'!N19=10,8,IF('Celkově pořadí'!N19=11,7,IF('Celkově pořadí'!N19=12,6,IF('Celkově pořadí'!N19=13,5,IF('Celkově pořadí'!N19=14,4,IF('Celkově pořadí'!N19=15,3,IF('Celkově pořadí'!N19=16,2,))))))))))))))))</f>
        <v>0</v>
      </c>
      <c r="O20" s="24">
        <f>SUM(C20:N20)</f>
        <v>0</v>
      </c>
      <c r="P20" s="24">
        <f>RANK(O20,O$5:O$20,0)</f>
        <v>15</v>
      </c>
      <c r="W20" s="25">
        <v>16</v>
      </c>
      <c r="X20" s="26">
        <v>2</v>
      </c>
    </row>
  </sheetData>
  <sortState xmlns:xlrd2="http://schemas.microsoft.com/office/spreadsheetml/2017/richdata2" ref="A5:P18">
    <sortCondition ref="P5:P18"/>
  </sortState>
  <mergeCells count="3">
    <mergeCell ref="A2:A3"/>
    <mergeCell ref="B2:P3"/>
    <mergeCell ref="W3:X4"/>
  </mergeCells>
  <pageMargins left="9.9305555555555605E-2" right="6.7361111111111094E-2" top="0.47291666666666698" bottom="0.54444444444444495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0"/>
  <sheetViews>
    <sheetView tabSelected="1" zoomScale="85" zoomScaleNormal="85" workbookViewId="0">
      <pane ySplit="3" topLeftCell="A4" activePane="bottomLeft" state="frozen"/>
      <selection pane="bottomLeft" activeCell="O16" sqref="O16"/>
    </sheetView>
  </sheetViews>
  <sheetFormatPr defaultColWidth="9.33203125" defaultRowHeight="13.2" x14ac:dyDescent="0.25"/>
  <cols>
    <col min="1" max="1" width="7.44140625" style="3" customWidth="1"/>
    <col min="2" max="2" width="26.88671875" customWidth="1"/>
    <col min="3" max="12" width="7.109375" customWidth="1"/>
    <col min="13" max="13" width="7.109375" hidden="1" customWidth="1"/>
    <col min="14" max="14" width="7.109375" customWidth="1"/>
    <col min="15" max="15" width="8.33203125" customWidth="1"/>
    <col min="16" max="16" width="12.33203125" customWidth="1"/>
  </cols>
  <sheetData>
    <row r="1" spans="1:19" ht="28.5" customHeight="1" x14ac:dyDescent="0.25">
      <c r="A1" s="220"/>
      <c r="B1" s="223" t="str">
        <f>"Míčový víceboj "&amp;Týmy!B2&amp; " - pořadí - konečné výsledky"</f>
        <v>Míčový víceboj 2024 - pořadí - konečné výsledky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</row>
    <row r="2" spans="1:19" ht="28.5" customHeight="1" x14ac:dyDescent="0.25">
      <c r="A2" s="220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9" ht="28.5" customHeight="1" x14ac:dyDescent="0.4">
      <c r="A3" s="14" t="s">
        <v>70</v>
      </c>
      <c r="B3" s="14"/>
      <c r="C3" s="16" t="s">
        <v>71</v>
      </c>
      <c r="D3" s="17" t="s">
        <v>72</v>
      </c>
      <c r="E3" s="17" t="s">
        <v>73</v>
      </c>
      <c r="F3" s="17" t="s">
        <v>74</v>
      </c>
      <c r="G3" s="17" t="s">
        <v>75</v>
      </c>
      <c r="H3" s="17" t="s">
        <v>76</v>
      </c>
      <c r="I3" s="17" t="s">
        <v>77</v>
      </c>
      <c r="J3" s="17" t="s">
        <v>78</v>
      </c>
      <c r="K3" s="18" t="s">
        <v>79</v>
      </c>
      <c r="L3" s="18" t="s">
        <v>80</v>
      </c>
      <c r="M3" s="18" t="s">
        <v>81</v>
      </c>
      <c r="N3" s="18" t="s">
        <v>82</v>
      </c>
      <c r="O3" s="19" t="s">
        <v>83</v>
      </c>
      <c r="P3" s="20" t="s">
        <v>84</v>
      </c>
    </row>
    <row r="4" spans="1:19" ht="28.5" customHeight="1" x14ac:dyDescent="0.25">
      <c r="A4" s="21">
        <f>Týmy!A5</f>
        <v>1</v>
      </c>
      <c r="B4" s="22" t="str">
        <f>Týmy!B5</f>
        <v>BAD BOYS</v>
      </c>
      <c r="C4" s="29">
        <f>Individuální!E4</f>
        <v>5</v>
      </c>
      <c r="D4" s="29">
        <f>Individuální!H4</f>
        <v>9</v>
      </c>
      <c r="E4" s="29">
        <f>Individuální!K4</f>
        <v>2</v>
      </c>
      <c r="F4" s="29">
        <f>Individuální!W4</f>
        <v>8</v>
      </c>
      <c r="G4" s="29">
        <f>Individuální!Q4</f>
        <v>4</v>
      </c>
      <c r="H4" s="29">
        <f>Individuální!T4</f>
        <v>4</v>
      </c>
      <c r="I4" s="29">
        <f>Individuální!N4</f>
        <v>8</v>
      </c>
      <c r="J4" s="29">
        <v>5</v>
      </c>
      <c r="K4" s="29">
        <v>3</v>
      </c>
      <c r="L4" s="29">
        <v>3</v>
      </c>
      <c r="M4" s="29"/>
      <c r="N4" s="30">
        <v>4</v>
      </c>
      <c r="O4" s="24">
        <f t="shared" ref="O4:O6" si="0">SUM(C4:M4)</f>
        <v>51</v>
      </c>
      <c r="P4" s="24">
        <f t="shared" ref="P4:P19" si="1">RANK(O4,O$4:O$17,1)</f>
        <v>2</v>
      </c>
      <c r="S4" s="31"/>
    </row>
    <row r="5" spans="1:19" ht="28.5" customHeight="1" x14ac:dyDescent="0.25">
      <c r="A5" s="28">
        <f>Týmy!A6</f>
        <v>2</v>
      </c>
      <c r="B5" s="22" t="str">
        <f>Týmy!B6</f>
        <v>B-FIT</v>
      </c>
      <c r="C5" s="29">
        <f>Individuální!E7</f>
        <v>14</v>
      </c>
      <c r="D5" s="29">
        <f>Individuální!H7</f>
        <v>12</v>
      </c>
      <c r="E5" s="29">
        <f>Individuální!K7</f>
        <v>6</v>
      </c>
      <c r="F5" s="29">
        <f>Individuální!W7</f>
        <v>6</v>
      </c>
      <c r="G5" s="29">
        <f>Individuální!Q7</f>
        <v>10</v>
      </c>
      <c r="H5" s="29">
        <f>Individuální!T7</f>
        <v>1</v>
      </c>
      <c r="I5" s="29">
        <f>Individuální!N7</f>
        <v>10</v>
      </c>
      <c r="J5" s="29">
        <f>Individuální!Z7</f>
        <v>14</v>
      </c>
      <c r="K5" s="29">
        <v>14</v>
      </c>
      <c r="L5" s="29">
        <v>12</v>
      </c>
      <c r="M5" s="29"/>
      <c r="N5" s="30">
        <v>14</v>
      </c>
      <c r="O5" s="27">
        <f t="shared" si="0"/>
        <v>99</v>
      </c>
      <c r="P5" s="24">
        <f t="shared" si="1"/>
        <v>11</v>
      </c>
      <c r="S5" s="31"/>
    </row>
    <row r="6" spans="1:19" ht="28.5" customHeight="1" x14ac:dyDescent="0.25">
      <c r="A6" s="28">
        <f>Týmy!A7</f>
        <v>3</v>
      </c>
      <c r="B6" s="22" t="str">
        <f>Týmy!B7</f>
        <v>FORHENĎÁCI</v>
      </c>
      <c r="C6" s="29">
        <f>Individuální!E10</f>
        <v>4</v>
      </c>
      <c r="D6" s="29">
        <f>Individuální!H10</f>
        <v>1</v>
      </c>
      <c r="E6" s="29">
        <f>Individuální!K10</f>
        <v>5</v>
      </c>
      <c r="F6" s="29">
        <f>Individuální!W10</f>
        <v>3</v>
      </c>
      <c r="G6" s="29">
        <f>Individuální!Q10</f>
        <v>5</v>
      </c>
      <c r="H6" s="29">
        <f>Individuální!T10</f>
        <v>9</v>
      </c>
      <c r="I6" s="29">
        <f>Individuální!N10</f>
        <v>2</v>
      </c>
      <c r="J6" s="29">
        <f>Individuální!Z10</f>
        <v>2</v>
      </c>
      <c r="K6" s="29">
        <v>4</v>
      </c>
      <c r="L6" s="29">
        <v>4</v>
      </c>
      <c r="M6" s="29"/>
      <c r="N6" s="30">
        <v>1</v>
      </c>
      <c r="O6" s="24">
        <f t="shared" si="0"/>
        <v>39</v>
      </c>
      <c r="P6" s="24">
        <f t="shared" si="1"/>
        <v>1</v>
      </c>
      <c r="S6" s="31"/>
    </row>
    <row r="7" spans="1:19" ht="28.5" customHeight="1" x14ac:dyDescent="0.25">
      <c r="A7" s="28">
        <f>Týmy!A8</f>
        <v>4</v>
      </c>
      <c r="B7" s="22" t="str">
        <f>Týmy!B8</f>
        <v>HADI V LETADLE</v>
      </c>
      <c r="C7" s="29">
        <f>Individuální!E13</f>
        <v>13</v>
      </c>
      <c r="D7" s="29">
        <f>Individuální!H13</f>
        <v>5</v>
      </c>
      <c r="E7" s="29">
        <f>Individuální!K13</f>
        <v>9</v>
      </c>
      <c r="F7" s="29">
        <f>Individuální!W13</f>
        <v>5</v>
      </c>
      <c r="G7" s="29">
        <v>7</v>
      </c>
      <c r="H7" s="29">
        <f>Individuální!T13</f>
        <v>12</v>
      </c>
      <c r="I7" s="29">
        <f>Individuální!N13</f>
        <v>11</v>
      </c>
      <c r="J7" s="29">
        <f>Individuální!Z13</f>
        <v>4</v>
      </c>
      <c r="K7" s="29">
        <v>5</v>
      </c>
      <c r="L7" s="29">
        <v>13</v>
      </c>
      <c r="M7" s="29"/>
      <c r="N7" s="30">
        <v>7</v>
      </c>
      <c r="O7" s="24">
        <f>SUM(C7:N7)</f>
        <v>91</v>
      </c>
      <c r="P7" s="24">
        <f t="shared" si="1"/>
        <v>9</v>
      </c>
      <c r="S7" s="31"/>
    </row>
    <row r="8" spans="1:19" ht="28.5" customHeight="1" x14ac:dyDescent="0.25">
      <c r="A8" s="28">
        <f>Týmy!A9</f>
        <v>5</v>
      </c>
      <c r="B8" s="22" t="str">
        <f>Týmy!B9</f>
        <v>HROŠI</v>
      </c>
      <c r="C8" s="29">
        <f>Individuální!E16</f>
        <v>9</v>
      </c>
      <c r="D8" s="29">
        <f>Individuální!H16</f>
        <v>13</v>
      </c>
      <c r="E8" s="29">
        <f>Individuální!K16</f>
        <v>8</v>
      </c>
      <c r="F8" s="29">
        <f>Individuální!W16</f>
        <v>11</v>
      </c>
      <c r="G8" s="29">
        <f>Individuální!Q16</f>
        <v>8</v>
      </c>
      <c r="H8" s="29">
        <f>Individuální!T16</f>
        <v>8</v>
      </c>
      <c r="I8" s="29">
        <f>Individuální!N16</f>
        <v>12</v>
      </c>
      <c r="J8" s="29">
        <v>11</v>
      </c>
      <c r="K8" s="29">
        <v>11</v>
      </c>
      <c r="L8" s="29">
        <v>8</v>
      </c>
      <c r="M8" s="29"/>
      <c r="N8" s="30">
        <v>11</v>
      </c>
      <c r="O8" s="24">
        <f t="shared" ref="O8:O19" si="2">SUM(C8:N8)</f>
        <v>110</v>
      </c>
      <c r="P8" s="24">
        <f t="shared" si="1"/>
        <v>13</v>
      </c>
      <c r="S8" s="31"/>
    </row>
    <row r="9" spans="1:19" ht="28.5" customHeight="1" x14ac:dyDescent="0.25">
      <c r="A9" s="28">
        <f>Týmy!A10</f>
        <v>6</v>
      </c>
      <c r="B9" s="22" t="str">
        <f>Týmy!B10</f>
        <v>Krásnej-chytrej-bohatej</v>
      </c>
      <c r="C9" s="29">
        <f>Individuální!E19</f>
        <v>8</v>
      </c>
      <c r="D9" s="29">
        <f>Individuální!H19</f>
        <v>2</v>
      </c>
      <c r="E9" s="29">
        <f>Individuální!K19</f>
        <v>3</v>
      </c>
      <c r="F9" s="29">
        <f>Individuální!W19</f>
        <v>9</v>
      </c>
      <c r="G9" s="29">
        <v>11</v>
      </c>
      <c r="H9" s="29">
        <f>Individuální!T19</f>
        <v>2</v>
      </c>
      <c r="I9" s="29">
        <f>Individuální!N19</f>
        <v>1</v>
      </c>
      <c r="J9" s="29">
        <f>Individuální!Z19</f>
        <v>6</v>
      </c>
      <c r="K9" s="29">
        <v>12</v>
      </c>
      <c r="L9" s="29">
        <v>9</v>
      </c>
      <c r="M9" s="29"/>
      <c r="N9" s="30">
        <v>6</v>
      </c>
      <c r="O9" s="24">
        <f t="shared" si="2"/>
        <v>69</v>
      </c>
      <c r="P9" s="24">
        <f t="shared" si="1"/>
        <v>5</v>
      </c>
      <c r="S9" s="31"/>
    </row>
    <row r="10" spans="1:19" ht="28.5" customHeight="1" x14ac:dyDescent="0.25">
      <c r="A10" s="28">
        <f>Týmy!A11</f>
        <v>7</v>
      </c>
      <c r="B10" s="22" t="str">
        <f>Týmy!B11</f>
        <v>KREDATI</v>
      </c>
      <c r="C10" s="29">
        <f>Individuální!E22</f>
        <v>11</v>
      </c>
      <c r="D10" s="29">
        <f>Individuální!H22</f>
        <v>8</v>
      </c>
      <c r="E10" s="29">
        <f>Individuální!K22</f>
        <v>13</v>
      </c>
      <c r="F10" s="29">
        <f>Individuální!W22</f>
        <v>1</v>
      </c>
      <c r="G10" s="29">
        <f>Individuální!Q22</f>
        <v>13</v>
      </c>
      <c r="H10" s="29">
        <f>Individuální!T22</f>
        <v>3</v>
      </c>
      <c r="I10" s="29">
        <f>Individuální!N22</f>
        <v>5</v>
      </c>
      <c r="J10" s="29">
        <f>Individuální!Z22</f>
        <v>3</v>
      </c>
      <c r="K10" s="29">
        <v>10</v>
      </c>
      <c r="L10" s="29">
        <v>5</v>
      </c>
      <c r="M10" s="29"/>
      <c r="N10" s="30">
        <v>13</v>
      </c>
      <c r="O10" s="24">
        <f t="shared" si="2"/>
        <v>85</v>
      </c>
      <c r="P10" s="24">
        <f t="shared" si="1"/>
        <v>7</v>
      </c>
      <c r="S10" s="31"/>
    </row>
    <row r="11" spans="1:19" ht="28.5" customHeight="1" x14ac:dyDescent="0.25">
      <c r="A11" s="28">
        <f>Týmy!A12</f>
        <v>8</v>
      </c>
      <c r="B11" s="22" t="str">
        <f>Týmy!B12</f>
        <v>LACHTANI</v>
      </c>
      <c r="C11" s="29">
        <f>Individuální!E25</f>
        <v>10</v>
      </c>
      <c r="D11" s="29">
        <f>Individuální!H25</f>
        <v>14</v>
      </c>
      <c r="E11" s="29">
        <f>Individuální!K25</f>
        <v>4</v>
      </c>
      <c r="F11" s="29">
        <f>Individuální!W25</f>
        <v>2</v>
      </c>
      <c r="G11" s="29">
        <v>3</v>
      </c>
      <c r="H11" s="29">
        <f>Individuální!T25</f>
        <v>5</v>
      </c>
      <c r="I11" s="29">
        <f>Individuální!N25</f>
        <v>6</v>
      </c>
      <c r="J11" s="29">
        <f>Individuální!Z25</f>
        <v>1</v>
      </c>
      <c r="K11" s="29">
        <v>2</v>
      </c>
      <c r="L11" s="29">
        <v>2</v>
      </c>
      <c r="M11" s="29"/>
      <c r="N11" s="30">
        <v>2</v>
      </c>
      <c r="O11" s="24">
        <f t="shared" si="2"/>
        <v>51</v>
      </c>
      <c r="P11" s="24">
        <f t="shared" si="1"/>
        <v>2</v>
      </c>
      <c r="S11" s="31"/>
    </row>
    <row r="12" spans="1:19" ht="28.5" customHeight="1" x14ac:dyDescent="0.25">
      <c r="A12" s="28">
        <f>Týmy!A13</f>
        <v>9</v>
      </c>
      <c r="B12" s="22" t="str">
        <f>Týmy!B13</f>
        <v>MARNOST</v>
      </c>
      <c r="C12" s="29">
        <f>Individuální!E28</f>
        <v>6</v>
      </c>
      <c r="D12" s="29">
        <f>Individuální!H28</f>
        <v>3</v>
      </c>
      <c r="E12" s="29">
        <f>Individuální!K28</f>
        <v>12</v>
      </c>
      <c r="F12" s="29">
        <f>Individuální!W28</f>
        <v>7</v>
      </c>
      <c r="G12" s="29">
        <f>Individuální!Q28</f>
        <v>12</v>
      </c>
      <c r="H12" s="29">
        <f>Individuální!T28</f>
        <v>14</v>
      </c>
      <c r="I12" s="29">
        <f>Individuální!N28</f>
        <v>9</v>
      </c>
      <c r="J12" s="29">
        <f>Individuální!Z28</f>
        <v>12</v>
      </c>
      <c r="K12" s="29">
        <v>8</v>
      </c>
      <c r="L12" s="29">
        <v>10</v>
      </c>
      <c r="M12" s="29"/>
      <c r="N12" s="30">
        <v>8</v>
      </c>
      <c r="O12" s="24">
        <f t="shared" si="2"/>
        <v>101</v>
      </c>
      <c r="P12" s="24">
        <f t="shared" si="1"/>
        <v>12</v>
      </c>
      <c r="S12" s="31"/>
    </row>
    <row r="13" spans="1:19" ht="28.5" customHeight="1" x14ac:dyDescent="0.25">
      <c r="A13" s="28">
        <f>Týmy!A14</f>
        <v>10</v>
      </c>
      <c r="B13" s="22" t="str">
        <f>Týmy!B14</f>
        <v>SHOWSTAY</v>
      </c>
      <c r="C13" s="29">
        <f>Individuální!E31</f>
        <v>3</v>
      </c>
      <c r="D13" s="29">
        <f>Individuální!H31</f>
        <v>6</v>
      </c>
      <c r="E13" s="29">
        <f>Individuální!K31</f>
        <v>7</v>
      </c>
      <c r="F13" s="29">
        <f>Individuální!W31</f>
        <v>10</v>
      </c>
      <c r="G13" s="29">
        <f>Individuální!Q31</f>
        <v>13</v>
      </c>
      <c r="H13" s="29">
        <f>Individuální!T31</f>
        <v>11</v>
      </c>
      <c r="I13" s="29">
        <f>Individuální!N31</f>
        <v>14</v>
      </c>
      <c r="J13" s="29">
        <f>Individuální!Z31</f>
        <v>13</v>
      </c>
      <c r="K13" s="29">
        <v>7</v>
      </c>
      <c r="L13" s="29">
        <v>14</v>
      </c>
      <c r="M13" s="29"/>
      <c r="N13" s="30">
        <v>12</v>
      </c>
      <c r="O13" s="24">
        <f t="shared" si="2"/>
        <v>110</v>
      </c>
      <c r="P13" s="24">
        <f t="shared" si="1"/>
        <v>13</v>
      </c>
      <c r="S13" s="31"/>
    </row>
    <row r="14" spans="1:19" ht="28.5" customHeight="1" x14ac:dyDescent="0.25">
      <c r="A14" s="28">
        <f>Týmy!A15</f>
        <v>11</v>
      </c>
      <c r="B14" s="22" t="str">
        <f>Týmy!B15</f>
        <v>SPARTAK BOYS</v>
      </c>
      <c r="C14" s="29">
        <f>Individuální!E34</f>
        <v>2</v>
      </c>
      <c r="D14" s="29">
        <f>Individuální!H34</f>
        <v>4</v>
      </c>
      <c r="E14" s="29">
        <f>Individuální!K34</f>
        <v>14</v>
      </c>
      <c r="F14" s="29">
        <f>Individuální!W34</f>
        <v>14</v>
      </c>
      <c r="G14" s="29">
        <f>Individuální!Q34</f>
        <v>5</v>
      </c>
      <c r="H14" s="29">
        <f>Individuální!T34</f>
        <v>7</v>
      </c>
      <c r="I14" s="29">
        <f>Individuální!N34</f>
        <v>7</v>
      </c>
      <c r="J14" s="29">
        <f>Individuální!Z34</f>
        <v>7</v>
      </c>
      <c r="K14" s="29">
        <v>13</v>
      </c>
      <c r="L14" s="29">
        <v>6</v>
      </c>
      <c r="M14" s="29"/>
      <c r="N14" s="30">
        <v>10</v>
      </c>
      <c r="O14" s="24">
        <f t="shared" si="2"/>
        <v>89</v>
      </c>
      <c r="P14" s="24">
        <f t="shared" si="1"/>
        <v>8</v>
      </c>
      <c r="S14" s="31"/>
    </row>
    <row r="15" spans="1:19" ht="28.5" customHeight="1" x14ac:dyDescent="0.25">
      <c r="A15" s="28">
        <f>Týmy!A16</f>
        <v>12</v>
      </c>
      <c r="B15" s="22" t="str">
        <f>Týmy!B16</f>
        <v>ŠNORCHL</v>
      </c>
      <c r="C15" s="29">
        <f>Individuální!E37</f>
        <v>1</v>
      </c>
      <c r="D15" s="29">
        <f>Individuální!H37</f>
        <v>10</v>
      </c>
      <c r="E15" s="29">
        <f>Individuální!K37</f>
        <v>1</v>
      </c>
      <c r="F15" s="29">
        <f>Individuální!W37</f>
        <v>4</v>
      </c>
      <c r="G15" s="29">
        <f>Individuální!Q37</f>
        <v>8</v>
      </c>
      <c r="H15" s="29">
        <f>Individuální!T37</f>
        <v>6</v>
      </c>
      <c r="I15" s="29">
        <f>Individuální!N37</f>
        <v>13</v>
      </c>
      <c r="J15" s="29">
        <f>Individuální!Z37</f>
        <v>8</v>
      </c>
      <c r="K15" s="29">
        <v>1</v>
      </c>
      <c r="L15" s="29">
        <v>4</v>
      </c>
      <c r="M15" s="29"/>
      <c r="N15" s="30">
        <v>3</v>
      </c>
      <c r="O15" s="24">
        <f t="shared" si="2"/>
        <v>59</v>
      </c>
      <c r="P15" s="24">
        <f t="shared" si="1"/>
        <v>4</v>
      </c>
      <c r="S15" s="31"/>
    </row>
    <row r="16" spans="1:19" ht="28.5" customHeight="1" x14ac:dyDescent="0.25">
      <c r="A16" s="28">
        <f>Týmy!A17</f>
        <v>13</v>
      </c>
      <c r="B16" s="22" t="str">
        <f>Týmy!B17</f>
        <v>Velkej-větší-chromej</v>
      </c>
      <c r="C16" s="29">
        <f>Individuální!E40</f>
        <v>7</v>
      </c>
      <c r="D16" s="29">
        <f>Individuální!H40</f>
        <v>11</v>
      </c>
      <c r="E16" s="29">
        <f>Individuální!K40</f>
        <v>10</v>
      </c>
      <c r="F16" s="29">
        <f>Individuální!W40</f>
        <v>13</v>
      </c>
      <c r="G16" s="29">
        <f>Individuální!Q40</f>
        <v>2</v>
      </c>
      <c r="H16" s="29">
        <f>Individuální!T40</f>
        <v>10</v>
      </c>
      <c r="I16" s="29">
        <f>Individuální!N40</f>
        <v>4</v>
      </c>
      <c r="J16" s="29">
        <v>9</v>
      </c>
      <c r="K16" s="29">
        <v>9</v>
      </c>
      <c r="L16" s="29">
        <v>11</v>
      </c>
      <c r="M16" s="29"/>
      <c r="N16" s="30">
        <v>9</v>
      </c>
      <c r="O16" s="24">
        <f t="shared" si="2"/>
        <v>95</v>
      </c>
      <c r="P16" s="24">
        <f t="shared" si="1"/>
        <v>10</v>
      </c>
      <c r="S16" s="31"/>
    </row>
    <row r="17" spans="1:19" ht="28.5" customHeight="1" x14ac:dyDescent="0.25">
      <c r="A17" s="28">
        <f>Týmy!A18</f>
        <v>14</v>
      </c>
      <c r="B17" s="22" t="str">
        <f>Týmy!B18</f>
        <v>VLČÁCI</v>
      </c>
      <c r="C17" s="29">
        <f>Individuální!E43</f>
        <v>12</v>
      </c>
      <c r="D17" s="29">
        <f>Individuální!H43</f>
        <v>7</v>
      </c>
      <c r="E17" s="29">
        <f>Individuální!K43</f>
        <v>11</v>
      </c>
      <c r="F17" s="29">
        <f>Individuální!W43</f>
        <v>12</v>
      </c>
      <c r="G17" s="29">
        <f>Individuální!Q43</f>
        <v>1</v>
      </c>
      <c r="H17" s="29">
        <f>Individuální!T43</f>
        <v>13</v>
      </c>
      <c r="I17" s="29">
        <f>Individuální!N43</f>
        <v>3</v>
      </c>
      <c r="J17" s="29">
        <f>Individuální!Z43</f>
        <v>10</v>
      </c>
      <c r="K17" s="29">
        <v>6</v>
      </c>
      <c r="L17" s="29">
        <v>1</v>
      </c>
      <c r="M17" s="29"/>
      <c r="N17" s="30">
        <v>5</v>
      </c>
      <c r="O17" s="24">
        <f t="shared" si="2"/>
        <v>81</v>
      </c>
      <c r="P17" s="24">
        <f t="shared" si="1"/>
        <v>6</v>
      </c>
      <c r="S17" s="31"/>
    </row>
    <row r="18" spans="1:19" ht="28.5" customHeight="1" x14ac:dyDescent="0.25">
      <c r="A18" s="28">
        <v>15</v>
      </c>
      <c r="B18" s="22">
        <f>Týmy!B19</f>
        <v>0</v>
      </c>
      <c r="C18" s="29" t="str">
        <f>Individuální!E46</f>
        <v/>
      </c>
      <c r="D18" s="29" t="str">
        <f>Individuální!H46</f>
        <v/>
      </c>
      <c r="E18" s="29" t="str">
        <f>Individuální!K46</f>
        <v/>
      </c>
      <c r="F18" s="29" t="str">
        <f>Individuální!W46</f>
        <v/>
      </c>
      <c r="G18" s="29" t="str">
        <f>Individuální!Q46</f>
        <v/>
      </c>
      <c r="H18" s="29" t="str">
        <f>Individuální!T46</f>
        <v/>
      </c>
      <c r="I18" s="29" t="str">
        <f>Individuální!N46</f>
        <v/>
      </c>
      <c r="J18" s="29" t="str">
        <f>Individuální!Z46</f>
        <v/>
      </c>
      <c r="K18" s="29"/>
      <c r="L18" s="29"/>
      <c r="M18" s="29"/>
      <c r="N18" s="30"/>
      <c r="O18" s="24">
        <f t="shared" si="2"/>
        <v>0</v>
      </c>
      <c r="P18" s="24" t="e">
        <f t="shared" si="1"/>
        <v>#N/A</v>
      </c>
      <c r="S18" s="31"/>
    </row>
    <row r="19" spans="1:19" ht="28.5" customHeight="1" x14ac:dyDescent="0.25">
      <c r="A19" s="28">
        <v>16</v>
      </c>
      <c r="B19" s="22">
        <f>Týmy!B20</f>
        <v>0</v>
      </c>
      <c r="C19" s="29" t="str">
        <f>Individuální!E49</f>
        <v/>
      </c>
      <c r="D19" s="29" t="str">
        <f>Individuální!H49</f>
        <v/>
      </c>
      <c r="E19" s="29" t="str">
        <f>Individuální!K49</f>
        <v/>
      </c>
      <c r="F19" s="29" t="str">
        <f>Individuální!W49</f>
        <v/>
      </c>
      <c r="G19" s="29" t="str">
        <f>Individuální!Q49</f>
        <v/>
      </c>
      <c r="H19" s="29" t="str">
        <f>Individuální!T49</f>
        <v/>
      </c>
      <c r="I19" s="29" t="str">
        <f>Individuální!N49</f>
        <v/>
      </c>
      <c r="J19" s="29" t="str">
        <f>Individuální!Z49</f>
        <v/>
      </c>
      <c r="K19" s="29"/>
      <c r="L19" s="29"/>
      <c r="M19" s="29"/>
      <c r="N19" s="30"/>
      <c r="O19" s="24">
        <f t="shared" si="2"/>
        <v>0</v>
      </c>
      <c r="P19" s="24" t="e">
        <f t="shared" si="1"/>
        <v>#N/A</v>
      </c>
      <c r="S19" s="31"/>
    </row>
    <row r="20" spans="1:19" ht="12.75" customHeight="1" x14ac:dyDescent="0.25">
      <c r="B20" s="224"/>
      <c r="C20" s="225"/>
      <c r="D20" s="225"/>
      <c r="E20" s="225"/>
      <c r="F20" s="225"/>
      <c r="G20" s="226"/>
      <c r="H20" s="225"/>
      <c r="I20" s="225"/>
      <c r="J20" s="32"/>
      <c r="K20" s="225"/>
      <c r="L20" s="225"/>
      <c r="M20" s="225"/>
      <c r="N20" s="32"/>
      <c r="O20" s="227"/>
      <c r="P20" s="228"/>
      <c r="S20" s="31"/>
    </row>
    <row r="21" spans="1:19" ht="24.75" customHeight="1" x14ac:dyDescent="0.25">
      <c r="B21" s="224"/>
      <c r="C21" s="225"/>
      <c r="D21" s="225"/>
      <c r="E21" s="225"/>
      <c r="F21" s="225"/>
      <c r="G21" s="226"/>
      <c r="H21" s="225"/>
      <c r="I21" s="225"/>
      <c r="J21" s="32"/>
      <c r="K21" s="225"/>
      <c r="L21" s="225"/>
      <c r="M21" s="225"/>
      <c r="N21" s="32"/>
      <c r="O21" s="227"/>
      <c r="P21" s="228"/>
      <c r="S21" s="31"/>
    </row>
    <row r="22" spans="1:19" ht="28.5" customHeight="1" x14ac:dyDescent="0.25">
      <c r="S22" s="31"/>
    </row>
    <row r="23" spans="1:19" ht="18.75" customHeight="1" x14ac:dyDescent="0.25">
      <c r="S23" s="31"/>
    </row>
    <row r="24" spans="1:19" ht="28.5" customHeight="1" x14ac:dyDescent="0.25">
      <c r="S24" s="31"/>
    </row>
    <row r="25" spans="1:19" ht="28.5" customHeight="1" x14ac:dyDescent="0.25">
      <c r="S25" s="33"/>
    </row>
    <row r="26" spans="1:19" ht="28.5" customHeight="1" x14ac:dyDescent="0.25">
      <c r="S26" s="33"/>
    </row>
    <row r="27" spans="1:19" ht="28.5" customHeight="1" x14ac:dyDescent="0.25">
      <c r="S27" s="33"/>
    </row>
    <row r="28" spans="1:19" ht="28.5" customHeight="1" x14ac:dyDescent="0.25"/>
    <row r="29" spans="1:19" ht="28.5" customHeight="1" x14ac:dyDescent="0.25"/>
    <row r="30" spans="1:19" ht="28.5" customHeight="1" x14ac:dyDescent="0.25"/>
    <row r="31" spans="1:19" ht="28.5" customHeight="1" x14ac:dyDescent="0.25"/>
    <row r="32" spans="1:19" ht="28.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  <row r="38" ht="28.5" customHeight="1" x14ac:dyDescent="0.25"/>
    <row r="39" ht="28.5" customHeight="1" x14ac:dyDescent="0.25"/>
    <row r="40" ht="28.5" customHeight="1" x14ac:dyDescent="0.25"/>
  </sheetData>
  <mergeCells count="15">
    <mergeCell ref="A1:A2"/>
    <mergeCell ref="B1:P2"/>
    <mergeCell ref="B20:B21"/>
    <mergeCell ref="C20:C21"/>
    <mergeCell ref="D20:D21"/>
    <mergeCell ref="E20:E21"/>
    <mergeCell ref="F20:F21"/>
    <mergeCell ref="G20:G21"/>
    <mergeCell ref="H20:H21"/>
    <mergeCell ref="I20:I21"/>
    <mergeCell ref="K20:K21"/>
    <mergeCell ref="L20:L21"/>
    <mergeCell ref="M20:M21"/>
    <mergeCell ref="O20:O21"/>
    <mergeCell ref="P20:P21"/>
  </mergeCells>
  <pageMargins left="0.18402777777777801" right="0.10347222222222199" top="0.422222222222222" bottom="0.11944444444444401" header="0.511811023622047" footer="0.511811023622047"/>
  <pageSetup paperSize="9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51"/>
  <sheetViews>
    <sheetView zoomScale="40" zoomScaleNormal="40" workbookViewId="0">
      <pane ySplit="2" topLeftCell="A3" activePane="bottomLeft" state="frozen"/>
      <selection pane="bottomLeft" activeCell="X1" sqref="X1:Z1"/>
    </sheetView>
  </sheetViews>
  <sheetFormatPr defaultColWidth="9.33203125" defaultRowHeight="13.2" x14ac:dyDescent="0.25"/>
  <cols>
    <col min="1" max="1" width="32" customWidth="1"/>
    <col min="2" max="2" width="30.109375" style="34" customWidth="1"/>
    <col min="3" max="20" width="17.5546875" customWidth="1"/>
    <col min="21" max="22" width="17.5546875" style="34" customWidth="1"/>
    <col min="23" max="23" width="17.5546875" customWidth="1"/>
    <col min="24" max="25" width="17.5546875" style="34" customWidth="1"/>
    <col min="26" max="26" width="17.5546875" customWidth="1"/>
  </cols>
  <sheetData>
    <row r="1" spans="1:26" ht="81" customHeight="1" x14ac:dyDescent="0.25">
      <c r="A1" s="232" t="str">
        <f>"Míčový víceboj "&amp;Týmy!B2&amp;" "</f>
        <v xml:space="preserve">Míčový víceboj 2024 </v>
      </c>
      <c r="B1" s="232"/>
      <c r="C1" s="233" t="s">
        <v>85</v>
      </c>
      <c r="D1" s="233"/>
      <c r="E1" s="233"/>
      <c r="F1" s="233" t="s">
        <v>72</v>
      </c>
      <c r="G1" s="233"/>
      <c r="H1" s="233"/>
      <c r="I1" s="233" t="s">
        <v>73</v>
      </c>
      <c r="J1" s="233"/>
      <c r="K1" s="233"/>
      <c r="L1" s="233" t="s">
        <v>77</v>
      </c>
      <c r="M1" s="233"/>
      <c r="N1" s="233"/>
      <c r="O1" s="35"/>
      <c r="P1" s="35" t="s">
        <v>75</v>
      </c>
      <c r="Q1" s="35"/>
      <c r="R1" s="234" t="s">
        <v>76</v>
      </c>
      <c r="S1" s="234"/>
      <c r="T1" s="234"/>
      <c r="U1" s="234" t="s">
        <v>86</v>
      </c>
      <c r="V1" s="234"/>
      <c r="W1" s="234"/>
      <c r="X1" s="234" t="s">
        <v>78</v>
      </c>
      <c r="Y1" s="234"/>
      <c r="Z1" s="234"/>
    </row>
    <row r="2" spans="1:26" x14ac:dyDescent="0.25">
      <c r="A2" s="36" t="s">
        <v>87</v>
      </c>
      <c r="B2" s="37" t="s">
        <v>88</v>
      </c>
      <c r="C2" s="38" t="s">
        <v>89</v>
      </c>
      <c r="D2" s="39" t="s">
        <v>83</v>
      </c>
      <c r="E2" s="38" t="s">
        <v>84</v>
      </c>
      <c r="F2" s="38" t="s">
        <v>89</v>
      </c>
      <c r="G2" s="39" t="s">
        <v>83</v>
      </c>
      <c r="H2" s="38" t="s">
        <v>84</v>
      </c>
      <c r="I2" s="38" t="s">
        <v>89</v>
      </c>
      <c r="J2" s="39" t="s">
        <v>83</v>
      </c>
      <c r="K2" s="38" t="s">
        <v>84</v>
      </c>
      <c r="L2" s="38" t="s">
        <v>89</v>
      </c>
      <c r="M2" s="39" t="s">
        <v>83</v>
      </c>
      <c r="N2" s="38" t="s">
        <v>84</v>
      </c>
      <c r="O2" s="38" t="s">
        <v>89</v>
      </c>
      <c r="P2" s="39" t="s">
        <v>83</v>
      </c>
      <c r="Q2" s="38" t="s">
        <v>84</v>
      </c>
      <c r="R2" s="38" t="s">
        <v>89</v>
      </c>
      <c r="S2" s="39" t="s">
        <v>83</v>
      </c>
      <c r="T2" s="38" t="s">
        <v>84</v>
      </c>
      <c r="U2" s="40" t="s">
        <v>89</v>
      </c>
      <c r="V2" s="37" t="s">
        <v>83</v>
      </c>
      <c r="W2" s="38" t="s">
        <v>84</v>
      </c>
      <c r="X2" s="40" t="s">
        <v>89</v>
      </c>
      <c r="Y2" s="37" t="s">
        <v>83</v>
      </c>
      <c r="Z2" s="38" t="s">
        <v>84</v>
      </c>
    </row>
    <row r="3" spans="1:26" x14ac:dyDescent="0.25">
      <c r="A3" s="41"/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  <c r="X3" s="37"/>
      <c r="Y3" s="37"/>
      <c r="Z3" s="44"/>
    </row>
    <row r="4" spans="1:26" ht="44.25" customHeight="1" x14ac:dyDescent="0.3">
      <c r="A4" s="231" t="str">
        <f>Týmy!A5&amp;" "&amp;Týmy!B5</f>
        <v>1 BAD BOYS</v>
      </c>
      <c r="B4" s="45" t="str">
        <f>Týmy!$C5</f>
        <v>Jan Miler</v>
      </c>
      <c r="C4" s="46">
        <v>13</v>
      </c>
      <c r="D4" s="230">
        <f>IF(C4&gt;0,SUM(C4:C6),"")</f>
        <v>43</v>
      </c>
      <c r="E4" s="229">
        <f>IF(C4&gt;0,RANK(D4,D$4:D$51,1),"")</f>
        <v>5</v>
      </c>
      <c r="F4" s="46">
        <v>29</v>
      </c>
      <c r="G4" s="230">
        <f>IF(F4&gt;0,SUM(F4:F6),"")</f>
        <v>62</v>
      </c>
      <c r="H4" s="229">
        <f>IF(F4&gt;0,RANK(G4,G$4:G$51,0),"")</f>
        <v>9</v>
      </c>
      <c r="I4" s="46">
        <v>20</v>
      </c>
      <c r="J4" s="230">
        <f>IF(I4&gt;0,SUM(I4:I6),"")</f>
        <v>56</v>
      </c>
      <c r="K4" s="229">
        <f>IF(I4&gt;0,RANK(J4,J$4:J$51,0),"")</f>
        <v>2</v>
      </c>
      <c r="L4" s="46">
        <v>17</v>
      </c>
      <c r="M4" s="230">
        <f>IF(L4&gt;0,SUM(L4:L6),"")</f>
        <v>65</v>
      </c>
      <c r="N4" s="229">
        <f>IF(L4&gt;0,RANK(M4,M$4:M$51,1),"")</f>
        <v>8</v>
      </c>
      <c r="O4" s="46">
        <v>4</v>
      </c>
      <c r="P4" s="230">
        <f>IF(O4&gt;0,SUM(O4:O6),"")</f>
        <v>14</v>
      </c>
      <c r="Q4" s="229">
        <f>IF(O4&gt;0,RANK(P4,P$4:P$51,1),"")</f>
        <v>4</v>
      </c>
      <c r="R4" s="46">
        <v>20</v>
      </c>
      <c r="S4" s="230">
        <f>IF(R4&gt;0,SUM(R4:R6),"")</f>
        <v>54</v>
      </c>
      <c r="T4" s="229">
        <v>4</v>
      </c>
      <c r="U4" s="46">
        <v>33.5</v>
      </c>
      <c r="V4" s="230">
        <f>IF(U4&gt;0,SUM(U4:U6),"")</f>
        <v>65.3</v>
      </c>
      <c r="W4" s="229">
        <f>IF(U4&gt;0,RANK(V4,V$4:V$51,0),"")</f>
        <v>8</v>
      </c>
      <c r="X4" s="46">
        <v>25</v>
      </c>
      <c r="Y4" s="230">
        <f>IF(X4&gt;0,SUM(X4:X6),"")</f>
        <v>93</v>
      </c>
      <c r="Z4" s="229">
        <f>IF(X4&gt;0,RANK(Y4,Y$4:Y$51,0),"")</f>
        <v>4</v>
      </c>
    </row>
    <row r="5" spans="1:26" ht="44.25" customHeight="1" x14ac:dyDescent="0.3">
      <c r="A5" s="231"/>
      <c r="B5" s="47" t="str">
        <f>Týmy!$D5</f>
        <v>Tomáš Dražinovský</v>
      </c>
      <c r="C5" s="48">
        <v>16</v>
      </c>
      <c r="D5" s="230"/>
      <c r="E5" s="229"/>
      <c r="F5" s="48">
        <v>11</v>
      </c>
      <c r="G5" s="230"/>
      <c r="H5" s="229"/>
      <c r="I5" s="48">
        <v>18</v>
      </c>
      <c r="J5" s="230"/>
      <c r="K5" s="229"/>
      <c r="L5" s="48">
        <v>19</v>
      </c>
      <c r="M5" s="230"/>
      <c r="N5" s="229"/>
      <c r="O5" s="48">
        <v>5</v>
      </c>
      <c r="P5" s="230"/>
      <c r="Q5" s="229"/>
      <c r="R5" s="48">
        <v>14</v>
      </c>
      <c r="S5" s="230"/>
      <c r="T5" s="229"/>
      <c r="U5" s="48">
        <v>2.5</v>
      </c>
      <c r="V5" s="230"/>
      <c r="W5" s="229"/>
      <c r="X5" s="48">
        <v>36</v>
      </c>
      <c r="Y5" s="230"/>
      <c r="Z5" s="229"/>
    </row>
    <row r="6" spans="1:26" ht="44.25" customHeight="1" x14ac:dyDescent="0.3">
      <c r="A6" s="231"/>
      <c r="B6" s="49" t="str">
        <f>Týmy!$E5</f>
        <v>Ondra Pavlínek</v>
      </c>
      <c r="C6" s="50">
        <v>14</v>
      </c>
      <c r="D6" s="230"/>
      <c r="E6" s="229"/>
      <c r="F6" s="50">
        <v>22</v>
      </c>
      <c r="G6" s="230"/>
      <c r="H6" s="229"/>
      <c r="I6" s="50">
        <v>18</v>
      </c>
      <c r="J6" s="230"/>
      <c r="K6" s="229"/>
      <c r="L6" s="50">
        <v>29</v>
      </c>
      <c r="M6" s="230"/>
      <c r="N6" s="229"/>
      <c r="O6" s="50">
        <v>5</v>
      </c>
      <c r="P6" s="230"/>
      <c r="Q6" s="229"/>
      <c r="R6" s="50">
        <v>20</v>
      </c>
      <c r="S6" s="230"/>
      <c r="T6" s="229"/>
      <c r="U6" s="50">
        <v>29.3</v>
      </c>
      <c r="V6" s="230"/>
      <c r="W6" s="229"/>
      <c r="X6" s="50">
        <v>32</v>
      </c>
      <c r="Y6" s="230"/>
      <c r="Z6" s="229"/>
    </row>
    <row r="7" spans="1:26" ht="44.25" customHeight="1" x14ac:dyDescent="0.3">
      <c r="A7" s="231" t="str">
        <f>Týmy!A6&amp;" "&amp;Týmy!B6</f>
        <v>2 B-FIT</v>
      </c>
      <c r="B7" s="45" t="str">
        <f>Týmy!$C6</f>
        <v>Viktor Sedláček</v>
      </c>
      <c r="C7" s="51">
        <v>44</v>
      </c>
      <c r="D7" s="230">
        <f>IF(C7&gt;0,SUM(C7:C9),"")</f>
        <v>147</v>
      </c>
      <c r="E7" s="229">
        <f>IF(C7&gt;0,RANK(D7,D$4:D$51,1),"")</f>
        <v>14</v>
      </c>
      <c r="F7" s="51">
        <v>13</v>
      </c>
      <c r="G7" s="230">
        <f>IF(F7&gt;0,SUM(F7:F9),"")</f>
        <v>52</v>
      </c>
      <c r="H7" s="229">
        <f>IF(F7&gt;0,RANK(G7,G$4:G$51,0),"")</f>
        <v>12</v>
      </c>
      <c r="I7" s="51">
        <v>18</v>
      </c>
      <c r="J7" s="230">
        <f>IF(I7&gt;0,SUM(I7:I9),"")</f>
        <v>54</v>
      </c>
      <c r="K7" s="229">
        <v>6</v>
      </c>
      <c r="L7" s="51">
        <v>21</v>
      </c>
      <c r="M7" s="230">
        <f>IF(L7&gt;0,SUM(L7:L9),"")</f>
        <v>71</v>
      </c>
      <c r="N7" s="229">
        <f>IF(L7&gt;0,RANK(M7,M$4:M$51,1),"")</f>
        <v>10</v>
      </c>
      <c r="O7" s="51">
        <v>5</v>
      </c>
      <c r="P7" s="230">
        <f>IF(O7&gt;0,SUM(O7:O9),"")</f>
        <v>19</v>
      </c>
      <c r="Q7" s="229">
        <f>IF(O7&gt;0,RANK(P7,P$4:P$51,1),"")</f>
        <v>10</v>
      </c>
      <c r="R7" s="51">
        <v>9</v>
      </c>
      <c r="S7" s="230">
        <f>IF(R7&gt;0,SUM(R7:R9),"")</f>
        <v>49</v>
      </c>
      <c r="T7" s="229">
        <f>IF(R7&gt;0,RANK(S7,S$4:S$51,1),"")</f>
        <v>1</v>
      </c>
      <c r="U7" s="51">
        <v>41.3</v>
      </c>
      <c r="V7" s="230">
        <f>IF(U7&gt;0,SUM(U7:U9),"")</f>
        <v>67.099999999999994</v>
      </c>
      <c r="W7" s="229">
        <f>IF(U7&gt;0,RANK(V7,V$4:V$51,0),"")</f>
        <v>6</v>
      </c>
      <c r="X7" s="51">
        <v>19</v>
      </c>
      <c r="Y7" s="230">
        <f>IF(X7&gt;0,SUM(X7:X9),"")</f>
        <v>69</v>
      </c>
      <c r="Z7" s="229">
        <f>IF(X7&gt;0,RANK(Y7,Y$4:Y$51,0),"")</f>
        <v>14</v>
      </c>
    </row>
    <row r="8" spans="1:26" ht="44.25" customHeight="1" x14ac:dyDescent="0.3">
      <c r="A8" s="231"/>
      <c r="B8" s="47" t="str">
        <f>Týmy!$D6</f>
        <v>Dominika Sedláčková</v>
      </c>
      <c r="C8" s="48">
        <v>35</v>
      </c>
      <c r="D8" s="230"/>
      <c r="E8" s="229"/>
      <c r="F8" s="48">
        <v>18</v>
      </c>
      <c r="G8" s="230"/>
      <c r="H8" s="229"/>
      <c r="I8" s="48">
        <v>18</v>
      </c>
      <c r="J8" s="230"/>
      <c r="K8" s="229"/>
      <c r="L8" s="48">
        <v>24</v>
      </c>
      <c r="M8" s="230"/>
      <c r="N8" s="229"/>
      <c r="O8" s="48">
        <v>9</v>
      </c>
      <c r="P8" s="230"/>
      <c r="Q8" s="229"/>
      <c r="R8" s="48">
        <v>39</v>
      </c>
      <c r="S8" s="230"/>
      <c r="T8" s="229"/>
      <c r="U8" s="48">
        <v>17.3</v>
      </c>
      <c r="V8" s="230"/>
      <c r="W8" s="229"/>
      <c r="X8" s="48">
        <v>22</v>
      </c>
      <c r="Y8" s="230"/>
      <c r="Z8" s="229"/>
    </row>
    <row r="9" spans="1:26" ht="44.25" customHeight="1" thickBot="1" x14ac:dyDescent="0.35">
      <c r="A9" s="231"/>
      <c r="B9" s="49" t="str">
        <f>Týmy!$E6</f>
        <v>Petra Hauková</v>
      </c>
      <c r="C9" s="50">
        <v>68</v>
      </c>
      <c r="D9" s="230"/>
      <c r="E9" s="229"/>
      <c r="F9" s="50">
        <v>21</v>
      </c>
      <c r="G9" s="230"/>
      <c r="H9" s="229"/>
      <c r="I9" s="50">
        <v>18</v>
      </c>
      <c r="J9" s="230"/>
      <c r="K9" s="229"/>
      <c r="L9" s="50">
        <v>26</v>
      </c>
      <c r="M9" s="230"/>
      <c r="N9" s="229"/>
      <c r="O9" s="50">
        <v>5</v>
      </c>
      <c r="P9" s="230"/>
      <c r="Q9" s="229"/>
      <c r="R9" s="50">
        <v>1</v>
      </c>
      <c r="S9" s="230"/>
      <c r="T9" s="229"/>
      <c r="U9" s="50">
        <v>8.5</v>
      </c>
      <c r="V9" s="230"/>
      <c r="W9" s="229"/>
      <c r="X9" s="50">
        <v>28</v>
      </c>
      <c r="Y9" s="230"/>
      <c r="Z9" s="229"/>
    </row>
    <row r="10" spans="1:26" ht="44.25" customHeight="1" thickBot="1" x14ac:dyDescent="0.35">
      <c r="A10" s="231" t="str">
        <f>Týmy!A7&amp;" "&amp;Týmy!B7</f>
        <v>3 FORHENĎÁCI</v>
      </c>
      <c r="B10" s="45" t="str">
        <f>Týmy!$C7</f>
        <v>Vojtěch Rygl</v>
      </c>
      <c r="C10" s="51">
        <v>13</v>
      </c>
      <c r="D10" s="230">
        <f>IF(C10&gt;0,SUM(C10:C12),"")</f>
        <v>41</v>
      </c>
      <c r="E10" s="229">
        <f>IF(C10&gt;0,RANK(D10,D$4:D$51,1),"")</f>
        <v>4</v>
      </c>
      <c r="F10" s="51">
        <v>21</v>
      </c>
      <c r="G10" s="230">
        <f>IF(F10&gt;0,SUM(F10:F12),"")</f>
        <v>84</v>
      </c>
      <c r="H10" s="229">
        <f>IF(F10&gt;0,RANK(G10,G$4:G$51,0),"")</f>
        <v>1</v>
      </c>
      <c r="I10" s="51">
        <v>14</v>
      </c>
      <c r="J10" s="230">
        <f>IF(I10&gt;0,SUM(I10:I12),"")</f>
        <v>54</v>
      </c>
      <c r="K10" s="229">
        <f>IF(I10&gt;0,RANK(J10,J$4:J$51,0),"")</f>
        <v>5</v>
      </c>
      <c r="L10" s="51">
        <v>20</v>
      </c>
      <c r="M10" s="230">
        <f>IF(L10&gt;0,SUM(L10:L12),"")</f>
        <v>51</v>
      </c>
      <c r="N10" s="229">
        <f>IF(L10&gt;0,RANK(M10,M$4:M$51,1),"")</f>
        <v>2</v>
      </c>
      <c r="O10" s="51">
        <v>7</v>
      </c>
      <c r="P10" s="230">
        <f>IF(O10&gt;0,SUM(O10:O12),"")</f>
        <v>17</v>
      </c>
      <c r="Q10" s="229">
        <f>IF(O10&gt;0,RANK(P10,P$4:P$51,1),"")</f>
        <v>5</v>
      </c>
      <c r="R10" s="51">
        <v>24</v>
      </c>
      <c r="S10" s="230">
        <f>IF(R10&gt;0,SUM(R10:R12),"")</f>
        <v>89</v>
      </c>
      <c r="T10" s="229">
        <f>IF(R10&gt;0,RANK(S10,S$4:S$51,1),"")</f>
        <v>9</v>
      </c>
      <c r="U10" s="51">
        <v>32.6</v>
      </c>
      <c r="V10" s="230">
        <f>IF(U10&gt;0,SUM(U10:U12),"")</f>
        <v>91.500000000000014</v>
      </c>
      <c r="W10" s="229">
        <f>IF(U10&gt;0,RANK(V10,V$4:V$51,0),"")</f>
        <v>3</v>
      </c>
      <c r="X10" s="51">
        <v>34</v>
      </c>
      <c r="Y10" s="230">
        <f>IF(X10&gt;0,SUM(X10:X12),"")</f>
        <v>97</v>
      </c>
      <c r="Z10" s="229">
        <f>IF(X10&gt;0,RANK(Y10,Y$4:Y$51,0),"")</f>
        <v>2</v>
      </c>
    </row>
    <row r="11" spans="1:26" ht="44.25" customHeight="1" thickBot="1" x14ac:dyDescent="0.35">
      <c r="A11" s="231"/>
      <c r="B11" s="47" t="str">
        <f>Týmy!$D7</f>
        <v>Karel Gombarčík</v>
      </c>
      <c r="C11" s="48">
        <v>15</v>
      </c>
      <c r="D11" s="230"/>
      <c r="E11" s="229"/>
      <c r="F11" s="48">
        <v>25</v>
      </c>
      <c r="G11" s="230"/>
      <c r="H11" s="229"/>
      <c r="I11" s="48">
        <v>20</v>
      </c>
      <c r="J11" s="230"/>
      <c r="K11" s="229"/>
      <c r="L11" s="48">
        <v>15</v>
      </c>
      <c r="M11" s="230"/>
      <c r="N11" s="229"/>
      <c r="O11" s="48">
        <v>6</v>
      </c>
      <c r="P11" s="230"/>
      <c r="Q11" s="229"/>
      <c r="R11" s="48">
        <v>15</v>
      </c>
      <c r="S11" s="230"/>
      <c r="T11" s="229"/>
      <c r="U11" s="48">
        <v>33.700000000000003</v>
      </c>
      <c r="V11" s="230"/>
      <c r="W11" s="229"/>
      <c r="X11" s="48">
        <v>34</v>
      </c>
      <c r="Y11" s="230"/>
      <c r="Z11" s="229"/>
    </row>
    <row r="12" spans="1:26" ht="44.25" customHeight="1" thickBot="1" x14ac:dyDescent="0.35">
      <c r="A12" s="231"/>
      <c r="B12" s="49" t="str">
        <f>Týmy!$E7</f>
        <v>Hauschke</v>
      </c>
      <c r="C12" s="50">
        <v>13</v>
      </c>
      <c r="D12" s="230"/>
      <c r="E12" s="229"/>
      <c r="F12" s="50">
        <v>38</v>
      </c>
      <c r="G12" s="230"/>
      <c r="H12" s="229"/>
      <c r="I12" s="50">
        <v>20</v>
      </c>
      <c r="J12" s="230"/>
      <c r="K12" s="229"/>
      <c r="L12" s="50">
        <v>16</v>
      </c>
      <c r="M12" s="230"/>
      <c r="N12" s="229"/>
      <c r="O12" s="50">
        <v>4</v>
      </c>
      <c r="P12" s="230"/>
      <c r="Q12" s="229"/>
      <c r="R12" s="50">
        <v>50</v>
      </c>
      <c r="S12" s="230"/>
      <c r="T12" s="229"/>
      <c r="U12" s="50">
        <v>25.2</v>
      </c>
      <c r="V12" s="230"/>
      <c r="W12" s="229"/>
      <c r="X12" s="50">
        <v>29</v>
      </c>
      <c r="Y12" s="230"/>
      <c r="Z12" s="229"/>
    </row>
    <row r="13" spans="1:26" ht="44.25" customHeight="1" x14ac:dyDescent="0.3">
      <c r="A13" s="231" t="str">
        <f>Týmy!A8&amp;" "&amp;Týmy!B8</f>
        <v>4 HADI V LETADLE</v>
      </c>
      <c r="B13" s="45" t="str">
        <f>Týmy!$C8</f>
        <v>Štěpán</v>
      </c>
      <c r="C13" s="51">
        <v>20</v>
      </c>
      <c r="D13" s="230">
        <f>IF(C13&gt;0,SUM(C13:C15),"")</f>
        <v>80</v>
      </c>
      <c r="E13" s="229">
        <f>IF(C13&gt;0,RANK(D13,D$4:D$51,1),"")</f>
        <v>13</v>
      </c>
      <c r="F13" s="51">
        <v>16</v>
      </c>
      <c r="G13" s="230">
        <f>IF(F13&gt;0,SUM(F13:F15),"")</f>
        <v>70</v>
      </c>
      <c r="H13" s="229">
        <f>IF(F13&gt;0,RANK(G13,G$4:G$51,0),"")</f>
        <v>5</v>
      </c>
      <c r="I13" s="51">
        <v>16</v>
      </c>
      <c r="J13" s="230">
        <f>IF(I13&gt;0,SUM(I13:I15),"")</f>
        <v>51</v>
      </c>
      <c r="K13" s="229">
        <f>IF(I13&gt;0,RANK(J13,J$4:J$51,0),"")</f>
        <v>9</v>
      </c>
      <c r="L13" s="51">
        <v>31</v>
      </c>
      <c r="M13" s="230">
        <f>IF(L13&gt;0,SUM(L13:L15),"")</f>
        <v>72</v>
      </c>
      <c r="N13" s="229">
        <f>IF(L13&gt;0,RANK(M13,M$4:M$51,1),"")</f>
        <v>11</v>
      </c>
      <c r="O13" s="51">
        <v>5</v>
      </c>
      <c r="P13" s="230">
        <f>IF(O13&gt;0,SUM(O13:O15),"")</f>
        <v>17</v>
      </c>
      <c r="Q13" s="229">
        <f>IF(O13&gt;0,RANK(P13,P$4:P$51,1),"")</f>
        <v>5</v>
      </c>
      <c r="R13" s="51">
        <v>39</v>
      </c>
      <c r="S13" s="230">
        <f>IF(R13&gt;0,SUM(R13:R15),"")</f>
        <v>110</v>
      </c>
      <c r="T13" s="229">
        <v>12</v>
      </c>
      <c r="U13" s="51">
        <v>16</v>
      </c>
      <c r="V13" s="230">
        <f>IF(U13&gt;0,SUM(U13:U15),"")</f>
        <v>71.400000000000006</v>
      </c>
      <c r="W13" s="229">
        <f>IF(U13&gt;0,RANK(V13,V$4:V$51,0),"")</f>
        <v>5</v>
      </c>
      <c r="X13" s="51">
        <v>36</v>
      </c>
      <c r="Y13" s="230">
        <f>IF(X13&gt;0,SUM(X13:X15),"")</f>
        <v>93</v>
      </c>
      <c r="Z13" s="229">
        <f>IF(X13&gt;0,RANK(Y13,Y$4:Y$51,0),"")</f>
        <v>4</v>
      </c>
    </row>
    <row r="14" spans="1:26" ht="44.25" customHeight="1" x14ac:dyDescent="0.3">
      <c r="A14" s="231"/>
      <c r="B14" s="47" t="str">
        <f>Týmy!$D8</f>
        <v>Verner</v>
      </c>
      <c r="C14" s="48">
        <v>21</v>
      </c>
      <c r="D14" s="230"/>
      <c r="E14" s="229"/>
      <c r="F14" s="48">
        <v>23</v>
      </c>
      <c r="G14" s="230"/>
      <c r="H14" s="229"/>
      <c r="I14" s="48">
        <v>16</v>
      </c>
      <c r="J14" s="230"/>
      <c r="K14" s="229"/>
      <c r="L14" s="48">
        <v>16</v>
      </c>
      <c r="M14" s="230"/>
      <c r="N14" s="229"/>
      <c r="O14" s="48">
        <v>7</v>
      </c>
      <c r="P14" s="230"/>
      <c r="Q14" s="229"/>
      <c r="R14" s="48">
        <v>31</v>
      </c>
      <c r="S14" s="230"/>
      <c r="T14" s="229"/>
      <c r="U14" s="48">
        <v>25.6</v>
      </c>
      <c r="V14" s="230"/>
      <c r="W14" s="229"/>
      <c r="X14" s="48">
        <v>35</v>
      </c>
      <c r="Y14" s="230"/>
      <c r="Z14" s="229"/>
    </row>
    <row r="15" spans="1:26" ht="44.25" customHeight="1" x14ac:dyDescent="0.3">
      <c r="A15" s="231"/>
      <c r="B15" s="49" t="str">
        <f>Týmy!$E8</f>
        <v>Tomáš</v>
      </c>
      <c r="C15" s="52">
        <v>39</v>
      </c>
      <c r="D15" s="230"/>
      <c r="E15" s="229"/>
      <c r="F15" s="52">
        <v>31</v>
      </c>
      <c r="G15" s="230"/>
      <c r="H15" s="229"/>
      <c r="I15" s="52">
        <v>19</v>
      </c>
      <c r="J15" s="230"/>
      <c r="K15" s="229"/>
      <c r="L15" s="52">
        <v>25</v>
      </c>
      <c r="M15" s="230"/>
      <c r="N15" s="229"/>
      <c r="O15" s="52">
        <v>5</v>
      </c>
      <c r="P15" s="230"/>
      <c r="Q15" s="229"/>
      <c r="R15" s="52">
        <v>40</v>
      </c>
      <c r="S15" s="230"/>
      <c r="T15" s="229"/>
      <c r="U15" s="52">
        <v>29.8</v>
      </c>
      <c r="V15" s="230"/>
      <c r="W15" s="229"/>
      <c r="X15" s="52">
        <v>22</v>
      </c>
      <c r="Y15" s="230"/>
      <c r="Z15" s="229"/>
    </row>
    <row r="16" spans="1:26" ht="44.25" customHeight="1" x14ac:dyDescent="0.3">
      <c r="A16" s="231" t="str">
        <f>Týmy!A9&amp;" "&amp;Týmy!B9</f>
        <v>5 HROŠI</v>
      </c>
      <c r="B16" s="45" t="str">
        <f>Týmy!$C9</f>
        <v>Josef Lácha</v>
      </c>
      <c r="C16" s="51">
        <v>19</v>
      </c>
      <c r="D16" s="230">
        <f>IF(C16&gt;0,SUM(C16:C18),"")</f>
        <v>68</v>
      </c>
      <c r="E16" s="229">
        <f>IF(C16&gt;0,RANK(D16,D$4:D$51,1),"")</f>
        <v>9</v>
      </c>
      <c r="F16" s="51">
        <v>11</v>
      </c>
      <c r="G16" s="230">
        <f>IF(F16&gt;0,SUM(F16:F18),"")</f>
        <v>45</v>
      </c>
      <c r="H16" s="229">
        <f>IF(F16&gt;0,RANK(G16,G$4:G$51,0),"")</f>
        <v>13</v>
      </c>
      <c r="I16" s="51">
        <v>18</v>
      </c>
      <c r="J16" s="230">
        <f>IF(I16&gt;0,SUM(I16:I18),"")</f>
        <v>52</v>
      </c>
      <c r="K16" s="229">
        <f>IF(I16&gt;0,RANK(J16,J$4:J$51,0),"")</f>
        <v>8</v>
      </c>
      <c r="L16" s="51">
        <v>22</v>
      </c>
      <c r="M16" s="230">
        <f>IF(L16&gt;0,SUM(L16:L18),"")</f>
        <v>76</v>
      </c>
      <c r="N16" s="229">
        <f>IF(L16&gt;0,RANK(M16,M$4:M$51,1),"")</f>
        <v>12</v>
      </c>
      <c r="O16" s="51">
        <v>7</v>
      </c>
      <c r="P16" s="230">
        <f>IF(O16&gt;0,SUM(O16:O18),"")</f>
        <v>18</v>
      </c>
      <c r="Q16" s="229">
        <f>IF(O16&gt;0,RANK(P16,P$4:P$51,1),"")</f>
        <v>8</v>
      </c>
      <c r="R16" s="51">
        <v>2</v>
      </c>
      <c r="S16" s="230">
        <f>IF(R16&gt;0,SUM(R16:R18),"")</f>
        <v>77</v>
      </c>
      <c r="T16" s="229">
        <f>IF(R16&gt;0,RANK(S16,S$4:S$51,1),"")</f>
        <v>8</v>
      </c>
      <c r="U16" s="51">
        <v>29.6</v>
      </c>
      <c r="V16" s="230">
        <f>IF(U16&gt;0,SUM(U16:U18),"")</f>
        <v>50.300000000000004</v>
      </c>
      <c r="W16" s="229">
        <f>IF(U16&gt;0,RANK(V16,V$4:V$51,0),"")</f>
        <v>11</v>
      </c>
      <c r="X16" s="51">
        <v>32</v>
      </c>
      <c r="Y16" s="230">
        <f>IF(X16&gt;0,SUM(X16:X18),"")</f>
        <v>88</v>
      </c>
      <c r="Z16" s="229">
        <f>IF(X16&gt;0,RANK(Y16,Y$4:Y$51,0),"")</f>
        <v>10</v>
      </c>
    </row>
    <row r="17" spans="1:26" ht="44.25" customHeight="1" x14ac:dyDescent="0.3">
      <c r="A17" s="231"/>
      <c r="B17" s="47" t="str">
        <f>Týmy!$D9</f>
        <v>Zuzana Láchová</v>
      </c>
      <c r="C17" s="48">
        <v>33</v>
      </c>
      <c r="D17" s="230"/>
      <c r="E17" s="229"/>
      <c r="F17" s="48">
        <v>17</v>
      </c>
      <c r="G17" s="230"/>
      <c r="H17" s="229"/>
      <c r="I17" s="48">
        <v>20</v>
      </c>
      <c r="J17" s="230"/>
      <c r="K17" s="229"/>
      <c r="L17" s="48">
        <v>33</v>
      </c>
      <c r="M17" s="230"/>
      <c r="N17" s="229"/>
      <c r="O17" s="48">
        <v>6</v>
      </c>
      <c r="P17" s="230"/>
      <c r="Q17" s="229"/>
      <c r="R17" s="48">
        <v>23</v>
      </c>
      <c r="S17" s="230"/>
      <c r="T17" s="229"/>
      <c r="U17" s="48">
        <v>15.5</v>
      </c>
      <c r="V17" s="230"/>
      <c r="W17" s="229"/>
      <c r="X17" s="48">
        <v>25</v>
      </c>
      <c r="Y17" s="230"/>
      <c r="Z17" s="229"/>
    </row>
    <row r="18" spans="1:26" ht="44.25" customHeight="1" x14ac:dyDescent="0.3">
      <c r="A18" s="231"/>
      <c r="B18" s="49" t="str">
        <f>Týmy!$E9</f>
        <v>Z/J Stierandovi</v>
      </c>
      <c r="C18" s="52">
        <v>16</v>
      </c>
      <c r="D18" s="230"/>
      <c r="E18" s="229"/>
      <c r="F18" s="52">
        <v>17</v>
      </c>
      <c r="G18" s="230"/>
      <c r="H18" s="229"/>
      <c r="I18" s="52">
        <v>14</v>
      </c>
      <c r="J18" s="230"/>
      <c r="K18" s="229"/>
      <c r="L18" s="52">
        <v>21</v>
      </c>
      <c r="M18" s="230"/>
      <c r="N18" s="229"/>
      <c r="O18" s="52">
        <v>5</v>
      </c>
      <c r="P18" s="230"/>
      <c r="Q18" s="229"/>
      <c r="R18" s="52">
        <v>52</v>
      </c>
      <c r="S18" s="230"/>
      <c r="T18" s="229"/>
      <c r="U18" s="52">
        <v>5.2</v>
      </c>
      <c r="V18" s="230"/>
      <c r="W18" s="229"/>
      <c r="X18" s="52">
        <v>31</v>
      </c>
      <c r="Y18" s="230"/>
      <c r="Z18" s="229"/>
    </row>
    <row r="19" spans="1:26" ht="44.25" customHeight="1" x14ac:dyDescent="0.3">
      <c r="A19" s="231" t="str">
        <f>Týmy!A10&amp;" "&amp;Týmy!B10</f>
        <v>6 Krásnej-chytrej-bohatej</v>
      </c>
      <c r="B19" s="45" t="str">
        <f>Týmy!$C10</f>
        <v>Jiří Klapka</v>
      </c>
      <c r="C19" s="51">
        <v>20</v>
      </c>
      <c r="D19" s="230">
        <f>IF(C19&gt;0,SUM(C19:C21),"")</f>
        <v>60</v>
      </c>
      <c r="E19" s="229">
        <f>IF(C19&gt;0,RANK(D19,D$4:D$51,1),"")</f>
        <v>8</v>
      </c>
      <c r="F19" s="51">
        <v>25</v>
      </c>
      <c r="G19" s="230">
        <f>IF(F19&gt;0,SUM(F19:F21),"")</f>
        <v>73</v>
      </c>
      <c r="H19" s="229">
        <f>IF(F19&gt;0,RANK(G19,G$4:G$51,0),"")</f>
        <v>2</v>
      </c>
      <c r="I19" s="51">
        <v>20</v>
      </c>
      <c r="J19" s="230">
        <f>IF(I19&gt;0,SUM(I19:I21),"")</f>
        <v>55</v>
      </c>
      <c r="K19" s="229">
        <f>IF(I19&gt;0,RANK(J19,J$4:J$51,0),"")</f>
        <v>3</v>
      </c>
      <c r="L19" s="51">
        <v>16</v>
      </c>
      <c r="M19" s="230">
        <f>IF(L19&gt;0,SUM(L19:L21),"")</f>
        <v>50</v>
      </c>
      <c r="N19" s="229">
        <f>IF(L19&gt;0,RANK(M19,M$4:M$51,1),"")</f>
        <v>1</v>
      </c>
      <c r="O19" s="51">
        <v>6</v>
      </c>
      <c r="P19" s="230">
        <f>IF(O19&gt;0,SUM(O19:O21),"")</f>
        <v>19</v>
      </c>
      <c r="Q19" s="229">
        <f>IF(O19&gt;0,RANK(P19,P$4:P$51,1),"")</f>
        <v>10</v>
      </c>
      <c r="R19" s="51">
        <v>6</v>
      </c>
      <c r="S19" s="230">
        <f>IF(R19&gt;0,SUM(R19:R21),"")</f>
        <v>51</v>
      </c>
      <c r="T19" s="229">
        <f>IF(R19&gt;0,RANK(S19,S$4:S$51,1),"")</f>
        <v>2</v>
      </c>
      <c r="U19" s="51">
        <v>16.8</v>
      </c>
      <c r="V19" s="230">
        <f>IF(U19&gt;0,SUM(U19:U21),"")</f>
        <v>62.7</v>
      </c>
      <c r="W19" s="229">
        <f>IF(U19&gt;0,RANK(V19,V$4:V$51,0),"")</f>
        <v>9</v>
      </c>
      <c r="X19" s="51">
        <v>39</v>
      </c>
      <c r="Y19" s="230">
        <f>IF(X19&gt;0,SUM(X19:X21),"")</f>
        <v>92</v>
      </c>
      <c r="Z19" s="229">
        <f>IF(X19&gt;0,RANK(Y19,Y$4:Y$51,0),"")</f>
        <v>6</v>
      </c>
    </row>
    <row r="20" spans="1:26" ht="44.25" customHeight="1" x14ac:dyDescent="0.3">
      <c r="A20" s="231"/>
      <c r="B20" s="47" t="str">
        <f>Týmy!$D10</f>
        <v>Jarda Dostál</v>
      </c>
      <c r="C20" s="48">
        <v>19</v>
      </c>
      <c r="D20" s="230"/>
      <c r="E20" s="229"/>
      <c r="F20" s="48">
        <v>24</v>
      </c>
      <c r="G20" s="230"/>
      <c r="H20" s="229"/>
      <c r="I20" s="48">
        <v>23</v>
      </c>
      <c r="J20" s="230"/>
      <c r="K20" s="229"/>
      <c r="L20" s="48">
        <v>17</v>
      </c>
      <c r="M20" s="230"/>
      <c r="N20" s="229"/>
      <c r="O20" s="48">
        <v>6</v>
      </c>
      <c r="P20" s="230"/>
      <c r="Q20" s="229"/>
      <c r="R20" s="48">
        <v>14</v>
      </c>
      <c r="S20" s="230"/>
      <c r="T20" s="229"/>
      <c r="U20" s="48">
        <v>24.9</v>
      </c>
      <c r="V20" s="230"/>
      <c r="W20" s="229"/>
      <c r="X20" s="48">
        <v>24</v>
      </c>
      <c r="Y20" s="230"/>
      <c r="Z20" s="229"/>
    </row>
    <row r="21" spans="1:26" ht="44.25" customHeight="1" x14ac:dyDescent="0.3">
      <c r="A21" s="231"/>
      <c r="B21" s="49" t="str">
        <f>Týmy!$E10</f>
        <v>Petr Jenka</v>
      </c>
      <c r="C21" s="50">
        <v>21</v>
      </c>
      <c r="D21" s="230"/>
      <c r="E21" s="229"/>
      <c r="F21" s="50">
        <v>24</v>
      </c>
      <c r="G21" s="230"/>
      <c r="H21" s="229"/>
      <c r="I21" s="50">
        <v>12</v>
      </c>
      <c r="J21" s="230"/>
      <c r="K21" s="229"/>
      <c r="L21" s="50">
        <v>17</v>
      </c>
      <c r="M21" s="230"/>
      <c r="N21" s="229"/>
      <c r="O21" s="50">
        <v>7</v>
      </c>
      <c r="P21" s="230"/>
      <c r="Q21" s="229"/>
      <c r="R21" s="50">
        <v>31</v>
      </c>
      <c r="S21" s="230"/>
      <c r="T21" s="229"/>
      <c r="U21" s="50">
        <v>21</v>
      </c>
      <c r="V21" s="230"/>
      <c r="W21" s="229"/>
      <c r="X21" s="50">
        <v>29</v>
      </c>
      <c r="Y21" s="230"/>
      <c r="Z21" s="229"/>
    </row>
    <row r="22" spans="1:26" ht="44.25" customHeight="1" x14ac:dyDescent="0.3">
      <c r="A22" s="231" t="str">
        <f>Týmy!A11&amp;" "&amp;Týmy!B11</f>
        <v>7 KREDATI</v>
      </c>
      <c r="B22" s="45" t="str">
        <f>Týmy!$C11</f>
        <v>Petr</v>
      </c>
      <c r="C22" s="51">
        <v>36</v>
      </c>
      <c r="D22" s="230">
        <f>IF(C22&gt;0,SUM(C22:C24),"")</f>
        <v>76</v>
      </c>
      <c r="E22" s="229">
        <f>IF(C22&gt;0,RANK(D22,D$4:D$51,1),"")</f>
        <v>11</v>
      </c>
      <c r="F22" s="51">
        <v>27</v>
      </c>
      <c r="G22" s="230">
        <f>IF(F22&gt;0,SUM(F22:F24),"")</f>
        <v>65</v>
      </c>
      <c r="H22" s="229">
        <f>IF(F22&gt;0,RANK(G22,G$4:G$51,0),"")</f>
        <v>8</v>
      </c>
      <c r="I22" s="51">
        <v>13</v>
      </c>
      <c r="J22" s="230">
        <f>IF(I22&gt;0,SUM(I22:I24),"")</f>
        <v>44</v>
      </c>
      <c r="K22" s="229">
        <f>IF(I22&gt;0,RANK(J22,J$4:J$51,0),"")</f>
        <v>13</v>
      </c>
      <c r="L22" s="51">
        <v>17</v>
      </c>
      <c r="M22" s="230">
        <f>IF(L22&gt;0,SUM(L22:L24),"")</f>
        <v>58</v>
      </c>
      <c r="N22" s="229">
        <f>IF(L22&gt;0,RANK(M22,M$4:M$51,1),"")</f>
        <v>5</v>
      </c>
      <c r="O22" s="51">
        <v>7</v>
      </c>
      <c r="P22" s="230">
        <f>IF(O22&gt;0,SUM(O22:O24),"")</f>
        <v>21</v>
      </c>
      <c r="Q22" s="229">
        <f>IF(O22&gt;0,RANK(P22,P$4:P$51,1),"")</f>
        <v>13</v>
      </c>
      <c r="R22" s="51">
        <v>30</v>
      </c>
      <c r="S22" s="230">
        <f>IF(R22&gt;0,SUM(R22:R24),"")</f>
        <v>54</v>
      </c>
      <c r="T22" s="229">
        <f>IF(R22&gt;0,RANK(S22,S$4:S$51,1),"")</f>
        <v>3</v>
      </c>
      <c r="U22" s="51">
        <v>39.1</v>
      </c>
      <c r="V22" s="230">
        <f>IF(U22&gt;0,SUM(U22:U24),"")</f>
        <v>98</v>
      </c>
      <c r="W22" s="229">
        <f>IF(U22&gt;0,RANK(V22,V$4:V$51,0),"")</f>
        <v>1</v>
      </c>
      <c r="X22" s="51">
        <v>33</v>
      </c>
      <c r="Y22" s="230">
        <f>IF(X22&gt;0,SUM(X22:X24),"")</f>
        <v>95</v>
      </c>
      <c r="Z22" s="229">
        <f>IF(X22&gt;0,RANK(Y22,Y$4:Y$51,0),"")</f>
        <v>3</v>
      </c>
    </row>
    <row r="23" spans="1:26" ht="44.25" customHeight="1" x14ac:dyDescent="0.3">
      <c r="A23" s="231"/>
      <c r="B23" s="47" t="str">
        <f>Týmy!$D11</f>
        <v>Adam Bergman</v>
      </c>
      <c r="C23" s="48">
        <v>11</v>
      </c>
      <c r="D23" s="230"/>
      <c r="E23" s="229"/>
      <c r="F23" s="48">
        <v>23</v>
      </c>
      <c r="G23" s="230"/>
      <c r="H23" s="229"/>
      <c r="I23" s="48">
        <v>15</v>
      </c>
      <c r="J23" s="230"/>
      <c r="K23" s="229"/>
      <c r="L23" s="48">
        <v>21</v>
      </c>
      <c r="M23" s="230"/>
      <c r="N23" s="229"/>
      <c r="O23" s="48">
        <v>7</v>
      </c>
      <c r="P23" s="230"/>
      <c r="Q23" s="229"/>
      <c r="R23" s="48">
        <v>4</v>
      </c>
      <c r="S23" s="230"/>
      <c r="T23" s="229"/>
      <c r="U23" s="48">
        <v>29.3</v>
      </c>
      <c r="V23" s="230"/>
      <c r="W23" s="229"/>
      <c r="X23" s="48">
        <v>33</v>
      </c>
      <c r="Y23" s="230"/>
      <c r="Z23" s="229"/>
    </row>
    <row r="24" spans="1:26" ht="44.25" customHeight="1" x14ac:dyDescent="0.3">
      <c r="A24" s="231"/>
      <c r="B24" s="49" t="str">
        <f>Týmy!$E11</f>
        <v>Radek Matoušek</v>
      </c>
      <c r="C24" s="50">
        <v>29</v>
      </c>
      <c r="D24" s="230"/>
      <c r="E24" s="229"/>
      <c r="F24" s="50">
        <v>15</v>
      </c>
      <c r="G24" s="230"/>
      <c r="H24" s="229"/>
      <c r="I24" s="50">
        <v>16</v>
      </c>
      <c r="J24" s="230"/>
      <c r="K24" s="229"/>
      <c r="L24" s="50">
        <v>20</v>
      </c>
      <c r="M24" s="230"/>
      <c r="N24" s="229"/>
      <c r="O24" s="50">
        <v>7</v>
      </c>
      <c r="P24" s="230"/>
      <c r="Q24" s="229"/>
      <c r="R24" s="50">
        <v>20</v>
      </c>
      <c r="S24" s="230"/>
      <c r="T24" s="229"/>
      <c r="U24" s="50">
        <v>29.6</v>
      </c>
      <c r="V24" s="230"/>
      <c r="W24" s="229"/>
      <c r="X24" s="50">
        <v>29</v>
      </c>
      <c r="Y24" s="230"/>
      <c r="Z24" s="229"/>
    </row>
    <row r="25" spans="1:26" ht="44.25" customHeight="1" x14ac:dyDescent="0.3">
      <c r="A25" s="231" t="str">
        <f>Týmy!A12&amp;" "&amp;Týmy!B12</f>
        <v>8 LACHTANI</v>
      </c>
      <c r="B25" s="45" t="str">
        <f>Týmy!$C12</f>
        <v>Petr Hauk</v>
      </c>
      <c r="C25" s="51">
        <v>21</v>
      </c>
      <c r="D25" s="230">
        <f>IF(C25&gt;0,SUM(C25:C27),"")</f>
        <v>72</v>
      </c>
      <c r="E25" s="229">
        <f>IF(C25&gt;0,RANK(D25,D$4:D$51,1),"")</f>
        <v>10</v>
      </c>
      <c r="F25" s="51">
        <v>17</v>
      </c>
      <c r="G25" s="230">
        <f>IF(F25&gt;0,SUM(F25:F27),"")</f>
        <v>45</v>
      </c>
      <c r="H25" s="229">
        <v>14</v>
      </c>
      <c r="I25" s="51">
        <v>16</v>
      </c>
      <c r="J25" s="230">
        <f>IF(I25&gt;0,SUM(I25:I27),"")</f>
        <v>55</v>
      </c>
      <c r="K25" s="229">
        <v>4</v>
      </c>
      <c r="L25" s="51">
        <v>15</v>
      </c>
      <c r="M25" s="230">
        <f>IF(L25&gt;0,SUM(L25:L27),"")</f>
        <v>59</v>
      </c>
      <c r="N25" s="229">
        <f>IF(L25&gt;0,RANK(M25,M$4:M$51,1),"")</f>
        <v>6</v>
      </c>
      <c r="O25" s="51">
        <v>4</v>
      </c>
      <c r="P25" s="230">
        <f>IF(O25&gt;0,SUM(O25:O27),"")</f>
        <v>13</v>
      </c>
      <c r="Q25" s="229">
        <f>IF(O25&gt;0,RANK(P25,P$4:P$51,1),"")</f>
        <v>2</v>
      </c>
      <c r="R25" s="51">
        <v>33</v>
      </c>
      <c r="S25" s="230">
        <f>IF(R25&gt;0,SUM(R25:R27),"")</f>
        <v>64</v>
      </c>
      <c r="T25" s="229">
        <f>IF(R25&gt;0,RANK(S25,S$4:S$51,1),"")</f>
        <v>5</v>
      </c>
      <c r="U25" s="51">
        <v>40.200000000000003</v>
      </c>
      <c r="V25" s="230">
        <f>IF(U25&gt;0,SUM(U25:U27),"")</f>
        <v>93.7</v>
      </c>
      <c r="W25" s="229">
        <f>IF(U25&gt;0,RANK(V25,V$4:V$51,0),"")</f>
        <v>2</v>
      </c>
      <c r="X25" s="51">
        <v>39</v>
      </c>
      <c r="Y25" s="230">
        <f>IF(X25&gt;0,SUM(X25:X27),"")</f>
        <v>109</v>
      </c>
      <c r="Z25" s="229">
        <f>IF(X25&gt;0,RANK(Y25,Y$4:Y$51,0),"")</f>
        <v>1</v>
      </c>
    </row>
    <row r="26" spans="1:26" ht="44.25" customHeight="1" x14ac:dyDescent="0.3">
      <c r="A26" s="231"/>
      <c r="B26" s="47" t="str">
        <f>Týmy!$D12</f>
        <v>Michal Entler</v>
      </c>
      <c r="C26" s="48">
        <v>35</v>
      </c>
      <c r="D26" s="230"/>
      <c r="E26" s="229"/>
      <c r="F26" s="48">
        <v>13</v>
      </c>
      <c r="G26" s="230"/>
      <c r="H26" s="229"/>
      <c r="I26" s="48">
        <v>19</v>
      </c>
      <c r="J26" s="230"/>
      <c r="K26" s="229"/>
      <c r="L26" s="48">
        <v>22</v>
      </c>
      <c r="M26" s="230"/>
      <c r="N26" s="229"/>
      <c r="O26" s="48">
        <v>5</v>
      </c>
      <c r="P26" s="230"/>
      <c r="Q26" s="229"/>
      <c r="R26" s="48">
        <v>17</v>
      </c>
      <c r="S26" s="230"/>
      <c r="T26" s="229"/>
      <c r="U26" s="48">
        <v>26.8</v>
      </c>
      <c r="V26" s="230"/>
      <c r="W26" s="229"/>
      <c r="X26" s="48">
        <f>7+6+8+6+8</f>
        <v>35</v>
      </c>
      <c r="Y26" s="230"/>
      <c r="Z26" s="229"/>
    </row>
    <row r="27" spans="1:26" ht="44.25" customHeight="1" x14ac:dyDescent="0.3">
      <c r="A27" s="231"/>
      <c r="B27" s="49" t="str">
        <f>Týmy!$E12</f>
        <v>David Vávra</v>
      </c>
      <c r="C27" s="50">
        <v>16</v>
      </c>
      <c r="D27" s="230"/>
      <c r="E27" s="229"/>
      <c r="F27" s="50">
        <v>15</v>
      </c>
      <c r="G27" s="230"/>
      <c r="H27" s="229"/>
      <c r="I27" s="50">
        <v>20</v>
      </c>
      <c r="J27" s="230"/>
      <c r="K27" s="229"/>
      <c r="L27" s="50">
        <v>22</v>
      </c>
      <c r="M27" s="230"/>
      <c r="N27" s="229"/>
      <c r="O27" s="50">
        <v>4</v>
      </c>
      <c r="P27" s="230"/>
      <c r="Q27" s="229"/>
      <c r="R27" s="50">
        <v>14</v>
      </c>
      <c r="S27" s="230"/>
      <c r="T27" s="229"/>
      <c r="U27" s="50">
        <v>26.7</v>
      </c>
      <c r="V27" s="230"/>
      <c r="W27" s="229"/>
      <c r="X27" s="50">
        <v>35</v>
      </c>
      <c r="Y27" s="230"/>
      <c r="Z27" s="229"/>
    </row>
    <row r="28" spans="1:26" ht="44.25" customHeight="1" x14ac:dyDescent="0.3">
      <c r="A28" s="231" t="str">
        <f>Týmy!A13&amp;" "&amp;Týmy!B13</f>
        <v>9 MARNOST</v>
      </c>
      <c r="B28" s="45" t="str">
        <f>Týmy!$C13</f>
        <v>Radek Jansa</v>
      </c>
      <c r="C28" s="51">
        <v>10</v>
      </c>
      <c r="D28" s="230">
        <f>IF(C28&gt;0,SUM(C28:C30),"")</f>
        <v>48</v>
      </c>
      <c r="E28" s="229">
        <f>IF(C28&gt;0,RANK(D28,D$4:D$51,1),"")</f>
        <v>6</v>
      </c>
      <c r="F28" s="51">
        <v>30</v>
      </c>
      <c r="G28" s="230">
        <f>IF(F28&gt;0,SUM(F28:F30),"")</f>
        <v>72</v>
      </c>
      <c r="H28" s="229">
        <f>IF(F28&gt;0,RANK(G28,G$4:G$51,0),"")</f>
        <v>3</v>
      </c>
      <c r="I28" s="51">
        <v>16</v>
      </c>
      <c r="J28" s="230">
        <f>IF(I28&gt;0,SUM(I28:I30),"")</f>
        <v>48</v>
      </c>
      <c r="K28" s="229">
        <v>12</v>
      </c>
      <c r="L28" s="51">
        <v>21</v>
      </c>
      <c r="M28" s="230">
        <f>IF(L28&gt;0,SUM(L28:L30),"")</f>
        <v>67</v>
      </c>
      <c r="N28" s="229">
        <f>IF(L28&gt;0,RANK(M28,M$4:M$51,1),"")</f>
        <v>9</v>
      </c>
      <c r="O28" s="51">
        <v>6</v>
      </c>
      <c r="P28" s="230">
        <f>IF(O28&gt;0,SUM(O28:O30),"")</f>
        <v>20</v>
      </c>
      <c r="Q28" s="229">
        <f>IF(O28&gt;0,RANK(P28,P$4:P$51,1),"")</f>
        <v>12</v>
      </c>
      <c r="R28" s="51">
        <v>113</v>
      </c>
      <c r="S28" s="230">
        <f>IF(R28&gt;0,SUM(R28:R30),"")</f>
        <v>229</v>
      </c>
      <c r="T28" s="229">
        <f>IF(R28&gt;0,RANK(S28,S$4:S$51,1),"")</f>
        <v>14</v>
      </c>
      <c r="U28" s="51">
        <v>31</v>
      </c>
      <c r="V28" s="230">
        <f>IF(U28&gt;0,SUM(U28:U30),"")</f>
        <v>65.7</v>
      </c>
      <c r="W28" s="229">
        <f>IF(U28&gt;0,RANK(V28,V$4:V$51,0),"")</f>
        <v>7</v>
      </c>
      <c r="X28" s="51">
        <v>12</v>
      </c>
      <c r="Y28" s="230">
        <f>IF(X28&gt;0,SUM(X28:X30),"")</f>
        <v>83</v>
      </c>
      <c r="Z28" s="229">
        <f>IF(X28&gt;0,RANK(Y28,Y$4:Y$51,0),"")</f>
        <v>12</v>
      </c>
    </row>
    <row r="29" spans="1:26" ht="44.25" customHeight="1" x14ac:dyDescent="0.3">
      <c r="A29" s="231"/>
      <c r="B29" s="47" t="str">
        <f>Týmy!$D13</f>
        <v>Tomáš Jansa</v>
      </c>
      <c r="C29" s="48">
        <v>16</v>
      </c>
      <c r="D29" s="230"/>
      <c r="E29" s="229"/>
      <c r="F29" s="48">
        <v>19</v>
      </c>
      <c r="G29" s="230"/>
      <c r="H29" s="229"/>
      <c r="I29" s="48">
        <v>16</v>
      </c>
      <c r="J29" s="230"/>
      <c r="K29" s="229"/>
      <c r="L29" s="48">
        <v>22</v>
      </c>
      <c r="M29" s="230"/>
      <c r="N29" s="229"/>
      <c r="O29" s="48">
        <v>9</v>
      </c>
      <c r="P29" s="230"/>
      <c r="Q29" s="229"/>
      <c r="R29" s="48">
        <v>91</v>
      </c>
      <c r="S29" s="230"/>
      <c r="T29" s="229"/>
      <c r="U29" s="48">
        <v>31.7</v>
      </c>
      <c r="V29" s="230"/>
      <c r="W29" s="229"/>
      <c r="X29" s="48">
        <v>41</v>
      </c>
      <c r="Y29" s="230"/>
      <c r="Z29" s="229"/>
    </row>
    <row r="30" spans="1:26" ht="44.25" customHeight="1" x14ac:dyDescent="0.3">
      <c r="A30" s="231"/>
      <c r="B30" s="49" t="str">
        <f>Týmy!$E13</f>
        <v>Lukáš Michel</v>
      </c>
      <c r="C30" s="50">
        <v>22</v>
      </c>
      <c r="D30" s="230"/>
      <c r="E30" s="229"/>
      <c r="F30" s="50">
        <v>23</v>
      </c>
      <c r="G30" s="230"/>
      <c r="H30" s="229"/>
      <c r="I30" s="50">
        <v>16</v>
      </c>
      <c r="J30" s="230"/>
      <c r="K30" s="229"/>
      <c r="L30" s="50">
        <v>24</v>
      </c>
      <c r="M30" s="230"/>
      <c r="N30" s="229"/>
      <c r="O30" s="50">
        <v>5</v>
      </c>
      <c r="P30" s="230"/>
      <c r="Q30" s="229"/>
      <c r="R30" s="50">
        <v>25</v>
      </c>
      <c r="S30" s="230"/>
      <c r="T30" s="229"/>
      <c r="U30" s="50">
        <v>3</v>
      </c>
      <c r="V30" s="230"/>
      <c r="W30" s="229"/>
      <c r="X30" s="50">
        <v>30</v>
      </c>
      <c r="Y30" s="230"/>
      <c r="Z30" s="229"/>
    </row>
    <row r="31" spans="1:26" ht="44.25" customHeight="1" x14ac:dyDescent="0.3">
      <c r="A31" s="231" t="str">
        <f>Týmy!A14&amp;" "&amp;Týmy!B14</f>
        <v>10 SHOWSTAY</v>
      </c>
      <c r="B31" s="45" t="str">
        <f>Týmy!$C14</f>
        <v>Barty</v>
      </c>
      <c r="C31" s="51">
        <v>20</v>
      </c>
      <c r="D31" s="230">
        <f>IF(C31&gt;0,SUM(C31:C33),"")</f>
        <v>38</v>
      </c>
      <c r="E31" s="229">
        <f>IF(C31&gt;0,RANK(D31,D$4:D$51,1),"")</f>
        <v>3</v>
      </c>
      <c r="F31" s="51">
        <v>13</v>
      </c>
      <c r="G31" s="230">
        <f>IF(F31&gt;0,SUM(F31:F33),"")</f>
        <v>67</v>
      </c>
      <c r="H31" s="229">
        <f>IF(F31&gt;0,RANK(G31,G$4:G$51,0),"")</f>
        <v>6</v>
      </c>
      <c r="I31" s="51">
        <v>16</v>
      </c>
      <c r="J31" s="230">
        <f>IF(I31&gt;0,SUM(I31:I33),"")</f>
        <v>53</v>
      </c>
      <c r="K31" s="229">
        <f>IF(I31&gt;0,RANK(J31,J$4:J$51,0),"")</f>
        <v>7</v>
      </c>
      <c r="L31" s="51">
        <v>40</v>
      </c>
      <c r="M31" s="230">
        <f>IF(L31&gt;0,SUM(L31:L33),"")</f>
        <v>94</v>
      </c>
      <c r="N31" s="229">
        <f>IF(L31&gt;0,RANK(M31,M$4:M$51,1),"")</f>
        <v>14</v>
      </c>
      <c r="O31" s="51">
        <v>7</v>
      </c>
      <c r="P31" s="230">
        <f>IF(O31&gt;0,SUM(O31:O33),"")</f>
        <v>21</v>
      </c>
      <c r="Q31" s="229">
        <f>IF(O31&gt;0,RANK(P31,P$4:P$51,1),"")</f>
        <v>13</v>
      </c>
      <c r="R31" s="51">
        <v>12</v>
      </c>
      <c r="S31" s="230">
        <f>IF(R31&gt;0,SUM(R31:R33),"")</f>
        <v>110</v>
      </c>
      <c r="T31" s="229">
        <f>IF(R31&gt;0,RANK(S31,S$4:S$51,1),"")</f>
        <v>11</v>
      </c>
      <c r="U31" s="51">
        <v>13.2</v>
      </c>
      <c r="V31" s="230">
        <f>IF(U31&gt;0,SUM(U31:U33),"")</f>
        <v>56.8</v>
      </c>
      <c r="W31" s="229">
        <f>IF(U31&gt;0,RANK(V31,V$4:V$51,0),"")</f>
        <v>10</v>
      </c>
      <c r="X31" s="51">
        <v>30</v>
      </c>
      <c r="Y31" s="230">
        <f>IF(X31&gt;0,SUM(X31:X33),"")</f>
        <v>72</v>
      </c>
      <c r="Z31" s="229">
        <f>IF(X31&gt;0,RANK(Y31,Y$4:Y$51,0),"")</f>
        <v>13</v>
      </c>
    </row>
    <row r="32" spans="1:26" ht="44.25" customHeight="1" x14ac:dyDescent="0.3">
      <c r="A32" s="231"/>
      <c r="B32" s="47" t="str">
        <f>Týmy!$D14</f>
        <v>Tom</v>
      </c>
      <c r="C32" s="48">
        <v>13</v>
      </c>
      <c r="D32" s="230"/>
      <c r="E32" s="229"/>
      <c r="F32" s="48">
        <v>28</v>
      </c>
      <c r="G32" s="230"/>
      <c r="H32" s="229"/>
      <c r="I32" s="48">
        <v>19</v>
      </c>
      <c r="J32" s="230"/>
      <c r="K32" s="229"/>
      <c r="L32" s="48">
        <v>32</v>
      </c>
      <c r="M32" s="230"/>
      <c r="N32" s="229"/>
      <c r="O32" s="48">
        <v>7</v>
      </c>
      <c r="P32" s="230"/>
      <c r="Q32" s="229"/>
      <c r="R32" s="48">
        <v>55</v>
      </c>
      <c r="S32" s="230"/>
      <c r="T32" s="229"/>
      <c r="U32" s="48">
        <v>11.6</v>
      </c>
      <c r="V32" s="230"/>
      <c r="W32" s="229"/>
      <c r="X32" s="48">
        <v>18</v>
      </c>
      <c r="Y32" s="230"/>
      <c r="Z32" s="229"/>
    </row>
    <row r="33" spans="1:26" ht="44.25" customHeight="1" x14ac:dyDescent="0.3">
      <c r="A33" s="231"/>
      <c r="B33" s="49" t="str">
        <f>Týmy!$E14</f>
        <v>Maty</v>
      </c>
      <c r="C33" s="50">
        <v>5</v>
      </c>
      <c r="D33" s="230"/>
      <c r="E33" s="229"/>
      <c r="F33" s="50">
        <v>26</v>
      </c>
      <c r="G33" s="230"/>
      <c r="H33" s="229"/>
      <c r="I33" s="50">
        <v>18</v>
      </c>
      <c r="J33" s="230"/>
      <c r="K33" s="229"/>
      <c r="L33" s="50">
        <v>22</v>
      </c>
      <c r="M33" s="230"/>
      <c r="N33" s="229"/>
      <c r="O33" s="50">
        <v>7</v>
      </c>
      <c r="P33" s="230"/>
      <c r="Q33" s="229"/>
      <c r="R33" s="50">
        <v>43</v>
      </c>
      <c r="S33" s="230"/>
      <c r="T33" s="229"/>
      <c r="U33" s="50">
        <v>32</v>
      </c>
      <c r="V33" s="230"/>
      <c r="W33" s="229"/>
      <c r="X33" s="50">
        <v>24</v>
      </c>
      <c r="Y33" s="230"/>
      <c r="Z33" s="229"/>
    </row>
    <row r="34" spans="1:26" ht="44.25" customHeight="1" x14ac:dyDescent="0.3">
      <c r="A34" s="231" t="str">
        <f>Týmy!A15&amp;" "&amp;Týmy!B15</f>
        <v>11 SPARTAK BOYS</v>
      </c>
      <c r="B34" s="45" t="str">
        <f>Týmy!$C15</f>
        <v>Pavlo</v>
      </c>
      <c r="C34" s="51">
        <v>19</v>
      </c>
      <c r="D34" s="230">
        <f>IF(C34&gt;0,SUM(C34:C36),"")</f>
        <v>37</v>
      </c>
      <c r="E34" s="229">
        <f>IF(C34&gt;0,RANK(D34,D$4:D$51,1),"")</f>
        <v>2</v>
      </c>
      <c r="F34" s="51">
        <v>26</v>
      </c>
      <c r="G34" s="230">
        <f>IF(F34&gt;0,SUM(F34:F36),"")</f>
        <v>72</v>
      </c>
      <c r="H34" s="229">
        <v>4</v>
      </c>
      <c r="I34" s="51">
        <v>12</v>
      </c>
      <c r="J34" s="230">
        <f>IF(I34&gt;0,SUM(I34:I36),"")</f>
        <v>42</v>
      </c>
      <c r="K34" s="229">
        <f>IF(I34&gt;0,RANK(J34,J$4:J$51,0),"")</f>
        <v>14</v>
      </c>
      <c r="L34" s="51">
        <v>15</v>
      </c>
      <c r="M34" s="230">
        <f>IF(L34&gt;0,SUM(L34:L36),"")</f>
        <v>61</v>
      </c>
      <c r="N34" s="229">
        <f>IF(L34&gt;0,RANK(M34,M$4:M$51,1),"")</f>
        <v>7</v>
      </c>
      <c r="O34" s="51">
        <v>7</v>
      </c>
      <c r="P34" s="230">
        <f>IF(O34&gt;0,SUM(O34:O36),"")</f>
        <v>17</v>
      </c>
      <c r="Q34" s="229">
        <f>IF(O34&gt;0,RANK(P34,P$4:P$51,1),"")</f>
        <v>5</v>
      </c>
      <c r="R34" s="51">
        <v>59</v>
      </c>
      <c r="S34" s="230">
        <f>IF(R34&gt;0,SUM(R34:R36),"")</f>
        <v>76</v>
      </c>
      <c r="T34" s="229">
        <f>IF(R34&gt;0,RANK(S34,S$4:S$51,1),"")</f>
        <v>7</v>
      </c>
      <c r="U34" s="51">
        <v>0.1</v>
      </c>
      <c r="V34" s="230">
        <f>IF(U34&gt;0,SUM(U34:U36),"")</f>
        <v>0</v>
      </c>
      <c r="W34" s="229">
        <f>IF(U34&gt;0,RANK(V34,V$4:V$51,0),"")</f>
        <v>14</v>
      </c>
      <c r="X34" s="51">
        <v>31</v>
      </c>
      <c r="Y34" s="230">
        <f>IF(X34&gt;0,SUM(X34:X36),"")</f>
        <v>90</v>
      </c>
      <c r="Z34" s="229">
        <f>IF(X34&gt;0,RANK(Y34,Y$4:Y$51,0),"")</f>
        <v>7</v>
      </c>
    </row>
    <row r="35" spans="1:26" ht="44.25" customHeight="1" x14ac:dyDescent="0.3">
      <c r="A35" s="231"/>
      <c r="B35" s="47" t="str">
        <f>Týmy!$D15</f>
        <v>Serhi</v>
      </c>
      <c r="C35" s="48">
        <v>9</v>
      </c>
      <c r="D35" s="230"/>
      <c r="E35" s="229"/>
      <c r="F35" s="48">
        <v>24</v>
      </c>
      <c r="G35" s="230"/>
      <c r="H35" s="229"/>
      <c r="I35" s="48">
        <v>16</v>
      </c>
      <c r="J35" s="230"/>
      <c r="K35" s="229"/>
      <c r="L35" s="48">
        <v>21</v>
      </c>
      <c r="M35" s="230"/>
      <c r="N35" s="229"/>
      <c r="O35" s="48">
        <v>6</v>
      </c>
      <c r="P35" s="230"/>
      <c r="Q35" s="229"/>
      <c r="R35" s="48">
        <v>12</v>
      </c>
      <c r="S35" s="230"/>
      <c r="T35" s="229"/>
      <c r="U35" s="48">
        <v>0.1</v>
      </c>
      <c r="V35" s="230"/>
      <c r="W35" s="229"/>
      <c r="X35" s="48">
        <v>29</v>
      </c>
      <c r="Y35" s="230"/>
      <c r="Z35" s="229"/>
    </row>
    <row r="36" spans="1:26" ht="44.25" customHeight="1" x14ac:dyDescent="0.3">
      <c r="A36" s="231"/>
      <c r="B36" s="49" t="str">
        <f>Týmy!$E15</f>
        <v>Ivan</v>
      </c>
      <c r="C36" s="50">
        <v>9</v>
      </c>
      <c r="D36" s="230"/>
      <c r="E36" s="229"/>
      <c r="F36" s="50">
        <v>22</v>
      </c>
      <c r="G36" s="230"/>
      <c r="H36" s="229"/>
      <c r="I36" s="50">
        <v>14</v>
      </c>
      <c r="J36" s="230"/>
      <c r="K36" s="229"/>
      <c r="L36" s="50">
        <v>25</v>
      </c>
      <c r="M36" s="230"/>
      <c r="N36" s="229"/>
      <c r="O36" s="50">
        <v>4</v>
      </c>
      <c r="P36" s="230"/>
      <c r="Q36" s="229"/>
      <c r="R36" s="50">
        <v>5</v>
      </c>
      <c r="S36" s="230"/>
      <c r="T36" s="229"/>
      <c r="U36" s="50">
        <v>-0.2</v>
      </c>
      <c r="V36" s="230"/>
      <c r="W36" s="229"/>
      <c r="X36" s="50">
        <v>30</v>
      </c>
      <c r="Y36" s="230"/>
      <c r="Z36" s="229"/>
    </row>
    <row r="37" spans="1:26" ht="44.25" customHeight="1" thickBot="1" x14ac:dyDescent="0.35">
      <c r="A37" s="231" t="str">
        <f>Týmy!A16&amp;" "&amp;Týmy!B16</f>
        <v>12 ŠNORCHL</v>
      </c>
      <c r="B37" s="45" t="str">
        <f>Týmy!$C16</f>
        <v>Filip Hušek</v>
      </c>
      <c r="C37" s="51">
        <v>8</v>
      </c>
      <c r="D37" s="230">
        <f>IF(C37&gt;0,SUM(C37:C39),"")</f>
        <v>31</v>
      </c>
      <c r="E37" s="229">
        <f>IF(C37&gt;0,RANK(D37,D$4:D$51,1),"")</f>
        <v>1</v>
      </c>
      <c r="F37" s="51">
        <v>28</v>
      </c>
      <c r="G37" s="230">
        <f>IF(F37&gt;0,SUM(F37:F39),"")</f>
        <v>61</v>
      </c>
      <c r="H37" s="229">
        <f>IF(F37&gt;0,RANK(G37,G$4:G$51,0),"")</f>
        <v>10</v>
      </c>
      <c r="I37" s="51">
        <v>20</v>
      </c>
      <c r="J37" s="230">
        <f>IF(I37&gt;0,SUM(I37:I39),"")</f>
        <v>61</v>
      </c>
      <c r="K37" s="229">
        <f>IF(I37&gt;0,RANK(J37,J$4:J$51,0),"")</f>
        <v>1</v>
      </c>
      <c r="L37" s="51">
        <v>24</v>
      </c>
      <c r="M37" s="230">
        <f>IF(L37&gt;0,SUM(L37:L39),"")</f>
        <v>79</v>
      </c>
      <c r="N37" s="229">
        <f>IF(L37&gt;0,RANK(M37,M$4:M$51,1),"")</f>
        <v>13</v>
      </c>
      <c r="O37" s="51">
        <v>6</v>
      </c>
      <c r="P37" s="230">
        <f>IF(O37&gt;0,SUM(O37:O39),"")</f>
        <v>18</v>
      </c>
      <c r="Q37" s="229">
        <f>IF(O37&gt;0,RANK(P37,P$4:P$51,1),"")</f>
        <v>8</v>
      </c>
      <c r="R37" s="51">
        <v>17</v>
      </c>
      <c r="S37" s="230">
        <f>IF(R37&gt;0,SUM(R37:R39),"")</f>
        <v>70</v>
      </c>
      <c r="T37" s="229">
        <f>IF(R37&gt;0,RANK(S37,S$4:S$51,1),"")</f>
        <v>6</v>
      </c>
      <c r="U37" s="51">
        <v>32.1</v>
      </c>
      <c r="V37" s="230">
        <f>IF(U37&gt;0,SUM(U37:U39),"")</f>
        <v>83.6</v>
      </c>
      <c r="W37" s="229">
        <f>IF(U37&gt;0,RANK(V37,V$4:V$51,0),"")</f>
        <v>4</v>
      </c>
      <c r="X37" s="51">
        <v>38</v>
      </c>
      <c r="Y37" s="230">
        <f>IF(X37&gt;0,SUM(X37:X39),"")</f>
        <v>89</v>
      </c>
      <c r="Z37" s="229">
        <f>IF(X37&gt;0,RANK(Y37,Y$4:Y$51,0),"")</f>
        <v>8</v>
      </c>
    </row>
    <row r="38" spans="1:26" ht="44.25" customHeight="1" thickBot="1" x14ac:dyDescent="0.35">
      <c r="A38" s="231"/>
      <c r="B38" s="49" t="s">
        <v>173</v>
      </c>
      <c r="C38" s="48">
        <v>12</v>
      </c>
      <c r="D38" s="230"/>
      <c r="E38" s="229"/>
      <c r="F38" s="48">
        <v>20</v>
      </c>
      <c r="G38" s="230"/>
      <c r="H38" s="229"/>
      <c r="I38" s="48">
        <v>17</v>
      </c>
      <c r="J38" s="230"/>
      <c r="K38" s="229"/>
      <c r="L38" s="48">
        <v>22</v>
      </c>
      <c r="M38" s="230"/>
      <c r="N38" s="229"/>
      <c r="O38" s="48">
        <v>7</v>
      </c>
      <c r="P38" s="230"/>
      <c r="Q38" s="229"/>
      <c r="R38" s="48">
        <v>17</v>
      </c>
      <c r="S38" s="230"/>
      <c r="T38" s="229"/>
      <c r="U38" s="48">
        <v>20</v>
      </c>
      <c r="V38" s="230"/>
      <c r="W38" s="229"/>
      <c r="X38" s="48">
        <v>24</v>
      </c>
      <c r="Y38" s="230"/>
      <c r="Z38" s="229"/>
    </row>
    <row r="39" spans="1:26" ht="44.25" customHeight="1" thickBot="1" x14ac:dyDescent="0.35">
      <c r="A39" s="231"/>
      <c r="B39" s="49" t="str">
        <f>Týmy!$E16</f>
        <v>Dundis</v>
      </c>
      <c r="C39" s="50">
        <v>11</v>
      </c>
      <c r="D39" s="230"/>
      <c r="E39" s="229"/>
      <c r="F39" s="50">
        <v>13</v>
      </c>
      <c r="G39" s="230"/>
      <c r="H39" s="229"/>
      <c r="I39" s="50">
        <v>24</v>
      </c>
      <c r="J39" s="230"/>
      <c r="K39" s="229"/>
      <c r="L39" s="50">
        <v>33</v>
      </c>
      <c r="M39" s="230"/>
      <c r="N39" s="229"/>
      <c r="O39" s="50">
        <v>5</v>
      </c>
      <c r="P39" s="230"/>
      <c r="Q39" s="229"/>
      <c r="R39" s="50">
        <v>36</v>
      </c>
      <c r="S39" s="230"/>
      <c r="T39" s="229"/>
      <c r="U39" s="50">
        <v>31.5</v>
      </c>
      <c r="V39" s="230"/>
      <c r="W39" s="229"/>
      <c r="X39" s="50">
        <v>27</v>
      </c>
      <c r="Y39" s="230"/>
      <c r="Z39" s="229"/>
    </row>
    <row r="40" spans="1:26" ht="44.25" customHeight="1" x14ac:dyDescent="0.3">
      <c r="A40" s="231" t="str">
        <f>Týmy!A17&amp;" "&amp;Týmy!B17</f>
        <v>13 Velkej-větší-chromej</v>
      </c>
      <c r="B40" s="45" t="str">
        <f>Týmy!$C17</f>
        <v>Vláďa Seidl</v>
      </c>
      <c r="C40" s="51">
        <v>20</v>
      </c>
      <c r="D40" s="230">
        <f>IF(C40&gt;0,SUM(C40:C42),"")</f>
        <v>54</v>
      </c>
      <c r="E40" s="229">
        <f>IF(C40&gt;0,RANK(D40,D$4:D$51,1),"")</f>
        <v>7</v>
      </c>
      <c r="F40" s="51">
        <v>18</v>
      </c>
      <c r="G40" s="230">
        <f>IF(F40&gt;0,SUM(F40:F42),"")</f>
        <v>56</v>
      </c>
      <c r="H40" s="229">
        <f>IF(F40&gt;0,RANK(G40,G$4:G$51,0),"")</f>
        <v>11</v>
      </c>
      <c r="I40" s="51">
        <v>18</v>
      </c>
      <c r="J40" s="230">
        <f>IF(I40&gt;0,SUM(I40:I42),"")</f>
        <v>50</v>
      </c>
      <c r="K40" s="229">
        <f>IF(I40&gt;0,RANK(J40,J$4:J$51,0),"")</f>
        <v>10</v>
      </c>
      <c r="L40" s="51">
        <v>16</v>
      </c>
      <c r="M40" s="230">
        <f>IF(L40&gt;0,SUM(L40:L42),"")</f>
        <v>57</v>
      </c>
      <c r="N40" s="229">
        <f>IF(L40&gt;0,RANK(M40,M$4:M$51,1),"")</f>
        <v>4</v>
      </c>
      <c r="O40" s="51">
        <v>3</v>
      </c>
      <c r="P40" s="230">
        <f>IF(O40&gt;0,SUM(O40:O42),"")</f>
        <v>13</v>
      </c>
      <c r="Q40" s="229">
        <f>IF(O40&gt;0,RANK(P40,P$4:P$51,1),"")</f>
        <v>2</v>
      </c>
      <c r="R40" s="51">
        <v>62</v>
      </c>
      <c r="S40" s="230">
        <f>IF(R40&gt;0,SUM(R40:R42),"")</f>
        <v>100</v>
      </c>
      <c r="T40" s="229">
        <f>IF(R40&gt;0,RANK(S40,S$4:S$51,1),"")</f>
        <v>10</v>
      </c>
      <c r="U40" s="51">
        <v>0.1</v>
      </c>
      <c r="V40" s="230">
        <f>IF(U40&gt;0,SUM(U40:U42),"")</f>
        <v>19.399999999999999</v>
      </c>
      <c r="W40" s="229">
        <f>IF(U40&gt;0,RANK(V40,V$4:V$51,0),"")</f>
        <v>13</v>
      </c>
      <c r="X40" s="51">
        <v>32</v>
      </c>
      <c r="Y40" s="230">
        <f>IF(X40&gt;0,SUM(X40:X42),"")</f>
        <v>89</v>
      </c>
      <c r="Z40" s="229">
        <f>IF(X40&gt;0,RANK(Y40,Y$4:Y$51,0),"")</f>
        <v>8</v>
      </c>
    </row>
    <row r="41" spans="1:26" ht="44.25" customHeight="1" x14ac:dyDescent="0.3">
      <c r="A41" s="231"/>
      <c r="B41" s="47" t="str">
        <f>Týmy!$D17</f>
        <v>Ladislav Domáň</v>
      </c>
      <c r="C41" s="48">
        <v>15</v>
      </c>
      <c r="D41" s="230"/>
      <c r="E41" s="229"/>
      <c r="F41" s="48">
        <v>19</v>
      </c>
      <c r="G41" s="230"/>
      <c r="H41" s="229"/>
      <c r="I41" s="48">
        <v>14</v>
      </c>
      <c r="J41" s="230"/>
      <c r="K41" s="229"/>
      <c r="L41" s="48">
        <v>18</v>
      </c>
      <c r="M41" s="230"/>
      <c r="N41" s="229"/>
      <c r="O41" s="48">
        <v>6</v>
      </c>
      <c r="P41" s="230"/>
      <c r="Q41" s="229"/>
      <c r="R41" s="48">
        <v>14</v>
      </c>
      <c r="S41" s="230"/>
      <c r="T41" s="229"/>
      <c r="U41" s="48">
        <v>-0.1</v>
      </c>
      <c r="V41" s="230"/>
      <c r="W41" s="229"/>
      <c r="X41" s="48">
        <v>30</v>
      </c>
      <c r="Y41" s="230"/>
      <c r="Z41" s="229"/>
    </row>
    <row r="42" spans="1:26" ht="44.25" customHeight="1" x14ac:dyDescent="0.3">
      <c r="A42" s="231"/>
      <c r="B42" s="49" t="str">
        <f>Týmy!$E17</f>
        <v>Petr Jansa</v>
      </c>
      <c r="C42" s="50">
        <v>19</v>
      </c>
      <c r="D42" s="230"/>
      <c r="E42" s="229"/>
      <c r="F42" s="50">
        <v>19</v>
      </c>
      <c r="G42" s="230"/>
      <c r="H42" s="229"/>
      <c r="I42" s="50">
        <v>18</v>
      </c>
      <c r="J42" s="230"/>
      <c r="K42" s="229"/>
      <c r="L42" s="50">
        <v>23</v>
      </c>
      <c r="M42" s="230"/>
      <c r="N42" s="229"/>
      <c r="O42" s="50">
        <v>4</v>
      </c>
      <c r="P42" s="230"/>
      <c r="Q42" s="229"/>
      <c r="R42" s="50">
        <v>24</v>
      </c>
      <c r="S42" s="230"/>
      <c r="T42" s="229"/>
      <c r="U42" s="50">
        <v>19.399999999999999</v>
      </c>
      <c r="V42" s="230"/>
      <c r="W42" s="229"/>
      <c r="X42" s="50">
        <v>27</v>
      </c>
      <c r="Y42" s="230"/>
      <c r="Z42" s="229"/>
    </row>
    <row r="43" spans="1:26" ht="44.25" customHeight="1" x14ac:dyDescent="0.3">
      <c r="A43" s="231" t="str">
        <f>Týmy!A18&amp;" "&amp;Týmy!B18</f>
        <v>14 VLČÁCI</v>
      </c>
      <c r="B43" s="45" t="str">
        <f>Týmy!$C18</f>
        <v>Jiří Vlček sr</v>
      </c>
      <c r="C43" s="51">
        <v>14</v>
      </c>
      <c r="D43" s="230">
        <f>IF(C43&gt;0,SUM(C43:C45),"")</f>
        <v>77</v>
      </c>
      <c r="E43" s="229">
        <f>IF(C43&gt;0,RANK(D43,D$4:D$51,1),"")</f>
        <v>12</v>
      </c>
      <c r="F43" s="51">
        <v>17</v>
      </c>
      <c r="G43" s="230">
        <f>IF(F43&gt;0,SUM(F43:F45),"")</f>
        <v>66</v>
      </c>
      <c r="H43" s="229">
        <f>IF(F43&gt;0,RANK(G43,G$4:G$51,0),"")</f>
        <v>7</v>
      </c>
      <c r="I43" s="51">
        <v>18</v>
      </c>
      <c r="J43" s="230">
        <f>IF(I43&gt;0,SUM(I43:I45),"")</f>
        <v>48</v>
      </c>
      <c r="K43" s="229">
        <f>IF(I43&gt;0,RANK(J43,J$4:J$51,0),"")</f>
        <v>11</v>
      </c>
      <c r="L43" s="51">
        <v>19</v>
      </c>
      <c r="M43" s="230">
        <f>IF(L43&gt;0,SUM(L43:L45),"")</f>
        <v>53</v>
      </c>
      <c r="N43" s="229">
        <f>IF(L43&gt;0,RANK(M43,M$4:M$51,1),"")</f>
        <v>3</v>
      </c>
      <c r="O43" s="51">
        <v>3</v>
      </c>
      <c r="P43" s="230">
        <f>IF(O43&gt;0,SUM(O43:O45),"")</f>
        <v>12</v>
      </c>
      <c r="Q43" s="229">
        <f>IF(O43&gt;0,RANK(P43,P$4:P$51,1),"")</f>
        <v>1</v>
      </c>
      <c r="R43" s="51">
        <v>22</v>
      </c>
      <c r="S43" s="230">
        <f>IF(R43&gt;0,SUM(R43:R45),"")</f>
        <v>120</v>
      </c>
      <c r="T43" s="229">
        <f>IF(R43&gt;0,RANK(S43,S$4:S$51,1),"")</f>
        <v>13</v>
      </c>
      <c r="U43" s="51">
        <v>23.4</v>
      </c>
      <c r="V43" s="230">
        <f>IF(U43&gt;0,SUM(U43:U45),"")</f>
        <v>48</v>
      </c>
      <c r="W43" s="229">
        <f>IF(U43&gt;0,RANK(V43,V$4:V$51,0),"")</f>
        <v>12</v>
      </c>
      <c r="X43" s="51">
        <v>26</v>
      </c>
      <c r="Y43" s="230">
        <f>IF(X43&gt;0,SUM(X43:X45),"")</f>
        <v>88</v>
      </c>
      <c r="Z43" s="229">
        <f>IF(X43&gt;0,RANK(Y43,Y$4:Y$51,0),"")</f>
        <v>10</v>
      </c>
    </row>
    <row r="44" spans="1:26" ht="44.25" customHeight="1" x14ac:dyDescent="0.3">
      <c r="A44" s="231"/>
      <c r="B44" s="47" t="str">
        <f>Týmy!$D18</f>
        <v>Jiří Vlček jr.</v>
      </c>
      <c r="C44" s="48">
        <v>47</v>
      </c>
      <c r="D44" s="230"/>
      <c r="E44" s="229"/>
      <c r="F44" s="48">
        <v>32</v>
      </c>
      <c r="G44" s="230"/>
      <c r="H44" s="229"/>
      <c r="I44" s="48">
        <v>15</v>
      </c>
      <c r="J44" s="230"/>
      <c r="K44" s="229"/>
      <c r="L44" s="48">
        <v>19</v>
      </c>
      <c r="M44" s="230"/>
      <c r="N44" s="229"/>
      <c r="O44" s="48">
        <v>5</v>
      </c>
      <c r="P44" s="230"/>
      <c r="Q44" s="229"/>
      <c r="R44" s="48">
        <v>42</v>
      </c>
      <c r="S44" s="230"/>
      <c r="T44" s="229"/>
      <c r="U44" s="48">
        <v>8.3000000000000007</v>
      </c>
      <c r="V44" s="230"/>
      <c r="W44" s="229"/>
      <c r="X44" s="48">
        <v>33</v>
      </c>
      <c r="Y44" s="230"/>
      <c r="Z44" s="229"/>
    </row>
    <row r="45" spans="1:26" ht="44.25" customHeight="1" x14ac:dyDescent="0.3">
      <c r="A45" s="231"/>
      <c r="B45" s="49" t="str">
        <f>Týmy!$E18</f>
        <v>Jakub Vlček</v>
      </c>
      <c r="C45" s="50">
        <v>16</v>
      </c>
      <c r="D45" s="230"/>
      <c r="E45" s="229"/>
      <c r="F45" s="50">
        <v>17</v>
      </c>
      <c r="G45" s="230"/>
      <c r="H45" s="229"/>
      <c r="I45" s="50">
        <v>15</v>
      </c>
      <c r="J45" s="230"/>
      <c r="K45" s="229"/>
      <c r="L45" s="50">
        <v>15</v>
      </c>
      <c r="M45" s="230"/>
      <c r="N45" s="229"/>
      <c r="O45" s="50">
        <v>4</v>
      </c>
      <c r="P45" s="230"/>
      <c r="Q45" s="229"/>
      <c r="R45" s="50">
        <v>56</v>
      </c>
      <c r="S45" s="230"/>
      <c r="T45" s="229"/>
      <c r="U45" s="50">
        <v>16.3</v>
      </c>
      <c r="V45" s="230"/>
      <c r="W45" s="229"/>
      <c r="X45" s="50">
        <v>29</v>
      </c>
      <c r="Y45" s="230"/>
      <c r="Z45" s="229"/>
    </row>
    <row r="46" spans="1:26" ht="44.25" customHeight="1" x14ac:dyDescent="0.3">
      <c r="A46" s="231" t="str">
        <f>Týmy!A19&amp;" "&amp;Týmy!B19</f>
        <v xml:space="preserve"> </v>
      </c>
      <c r="B46" s="45">
        <f>Týmy!$C19</f>
        <v>0</v>
      </c>
      <c r="C46" s="51"/>
      <c r="D46" s="230" t="str">
        <f>IF(C46&gt;0,SUM(C46:C48),"")</f>
        <v/>
      </c>
      <c r="E46" s="229" t="str">
        <f>IF(C46&gt;0,RANK(D46,D$4:D$51,1),"")</f>
        <v/>
      </c>
      <c r="F46" s="51"/>
      <c r="G46" s="230" t="str">
        <f>IF(F46&gt;0,SUM(F46:F48),"")</f>
        <v/>
      </c>
      <c r="H46" s="229" t="str">
        <f>IF(F46&gt;0,RANK(G46,G$4:G$51,0),"")</f>
        <v/>
      </c>
      <c r="I46" s="51"/>
      <c r="J46" s="230" t="str">
        <f>IF(I46&gt;0,SUM(I46:I48),"")</f>
        <v/>
      </c>
      <c r="K46" s="229" t="str">
        <f>IF(I46&gt;0,RANK(J46,J$4:J$51,0),"")</f>
        <v/>
      </c>
      <c r="L46" s="51"/>
      <c r="M46" s="230" t="str">
        <f>IF(L46&gt;0,SUM(L46:L48),"")</f>
        <v/>
      </c>
      <c r="N46" s="229" t="str">
        <f>IF(L46&gt;0,RANK(M46,M$4:M$51,1),"")</f>
        <v/>
      </c>
      <c r="O46" s="51"/>
      <c r="P46" s="230" t="str">
        <f>IF(O46&gt;0,SUM(O46:O48),"")</f>
        <v/>
      </c>
      <c r="Q46" s="229" t="str">
        <f>IF(O46&gt;0,RANK(P46,P$4:P$51,1),"")</f>
        <v/>
      </c>
      <c r="R46" s="51"/>
      <c r="S46" s="230" t="str">
        <f>IF(R46&gt;0,SUM(R46:R48),"")</f>
        <v/>
      </c>
      <c r="T46" s="229" t="str">
        <f>IF(R46&gt;0,RANK(S46,S$4:S$51,1),"")</f>
        <v/>
      </c>
      <c r="U46" s="51"/>
      <c r="V46" s="230" t="str">
        <f>IF(U46&gt;0,SUM(U46:U48),"")</f>
        <v/>
      </c>
      <c r="W46" s="229" t="str">
        <f>IF(U46&gt;0,RANK(V46,V$4:V$51,0),"")</f>
        <v/>
      </c>
      <c r="X46" s="51"/>
      <c r="Y46" s="230" t="str">
        <f>IF(X46&gt;0,SUM(X46:X48),"")</f>
        <v/>
      </c>
      <c r="Z46" s="229" t="str">
        <f>IF(X46&gt;0,RANK(Y46,Y$4:Y$51,0),"")</f>
        <v/>
      </c>
    </row>
    <row r="47" spans="1:26" ht="44.25" customHeight="1" x14ac:dyDescent="0.3">
      <c r="A47" s="231"/>
      <c r="B47" s="47">
        <f>Týmy!$D19</f>
        <v>0</v>
      </c>
      <c r="C47" s="48"/>
      <c r="D47" s="230"/>
      <c r="E47" s="229"/>
      <c r="F47" s="48"/>
      <c r="G47" s="230"/>
      <c r="H47" s="229"/>
      <c r="I47" s="48"/>
      <c r="J47" s="230"/>
      <c r="K47" s="229"/>
      <c r="L47" s="48"/>
      <c r="M47" s="230"/>
      <c r="N47" s="229"/>
      <c r="O47" s="48"/>
      <c r="P47" s="230"/>
      <c r="Q47" s="229"/>
      <c r="R47" s="48"/>
      <c r="S47" s="230"/>
      <c r="T47" s="229"/>
      <c r="U47" s="48"/>
      <c r="V47" s="230"/>
      <c r="W47" s="229"/>
      <c r="X47" s="48"/>
      <c r="Y47" s="230"/>
      <c r="Z47" s="229"/>
    </row>
    <row r="48" spans="1:26" ht="44.25" customHeight="1" x14ac:dyDescent="0.3">
      <c r="A48" s="231"/>
      <c r="B48" s="49">
        <f>Týmy!$E19</f>
        <v>0</v>
      </c>
      <c r="C48" s="50"/>
      <c r="D48" s="230"/>
      <c r="E48" s="229"/>
      <c r="F48" s="50"/>
      <c r="G48" s="230"/>
      <c r="H48" s="229"/>
      <c r="I48" s="50"/>
      <c r="J48" s="230"/>
      <c r="K48" s="229"/>
      <c r="L48" s="50"/>
      <c r="M48" s="230"/>
      <c r="N48" s="229"/>
      <c r="O48" s="50"/>
      <c r="P48" s="230"/>
      <c r="Q48" s="229"/>
      <c r="R48" s="50"/>
      <c r="S48" s="230"/>
      <c r="T48" s="229"/>
      <c r="U48" s="50"/>
      <c r="V48" s="230"/>
      <c r="W48" s="229"/>
      <c r="X48" s="50"/>
      <c r="Y48" s="230"/>
      <c r="Z48" s="229"/>
    </row>
    <row r="49" spans="1:26" ht="44.25" customHeight="1" x14ac:dyDescent="0.3">
      <c r="A49" s="231" t="str">
        <f>Týmy!A20&amp;" "&amp;Týmy!B20</f>
        <v xml:space="preserve"> </v>
      </c>
      <c r="B49" s="45">
        <f>Týmy!$C20</f>
        <v>0</v>
      </c>
      <c r="C49" s="51"/>
      <c r="D49" s="230" t="str">
        <f>IF(C49&gt;0,SUM(C49:C51),"")</f>
        <v/>
      </c>
      <c r="E49" s="229" t="str">
        <f>IF(C49&gt;0,RANK(D49,D$4:D$51,1),"")</f>
        <v/>
      </c>
      <c r="F49" s="51"/>
      <c r="G49" s="230" t="str">
        <f>IF(F49&gt;0,SUM(F49:F51),"")</f>
        <v/>
      </c>
      <c r="H49" s="229" t="str">
        <f>IF(F49&gt;0,RANK(G49,G$4:G$51,0),"")</f>
        <v/>
      </c>
      <c r="I49" s="51"/>
      <c r="J49" s="230" t="str">
        <f>IF(I49&gt;0,SUM(I49:I51),"")</f>
        <v/>
      </c>
      <c r="K49" s="229" t="str">
        <f>IF(I49&gt;0,RANK(J49,J$4:J$51,0),"")</f>
        <v/>
      </c>
      <c r="L49" s="51"/>
      <c r="M49" s="230" t="str">
        <f>IF(L49&gt;0,SUM(L49:L51),"")</f>
        <v/>
      </c>
      <c r="N49" s="229" t="str">
        <f>IF(L49&gt;0,RANK(M49,M$4:M$51,1),"")</f>
        <v/>
      </c>
      <c r="O49" s="51"/>
      <c r="P49" s="230" t="str">
        <f>IF(O49&gt;0,SUM(O49:O51),"")</f>
        <v/>
      </c>
      <c r="Q49" s="229" t="str">
        <f>IF(O49&gt;0,RANK(P49,P$4:P$51,1),"")</f>
        <v/>
      </c>
      <c r="R49" s="51"/>
      <c r="S49" s="230" t="str">
        <f>IF(R49&gt;0,SUM(R49:R51),"")</f>
        <v/>
      </c>
      <c r="T49" s="229" t="str">
        <f>IF(R49&gt;0,RANK(S49,S$4:S$51,1),"")</f>
        <v/>
      </c>
      <c r="U49" s="51"/>
      <c r="V49" s="230" t="str">
        <f>IF(U49&gt;0,SUM(U49:U51),"")</f>
        <v/>
      </c>
      <c r="W49" s="229" t="str">
        <f>IF(U49&gt;0,RANK(V49,V$4:V$51,0),"")</f>
        <v/>
      </c>
      <c r="X49" s="51"/>
      <c r="Y49" s="230" t="str">
        <f>IF(X49&gt;0,SUM(X49:X51),"")</f>
        <v/>
      </c>
      <c r="Z49" s="229" t="str">
        <f>IF(X49&gt;0,RANK(Y49,Y$4:Y$51,0),"")</f>
        <v/>
      </c>
    </row>
    <row r="50" spans="1:26" ht="44.25" customHeight="1" x14ac:dyDescent="0.3">
      <c r="A50" s="231"/>
      <c r="B50" s="47">
        <f>Týmy!$D20</f>
        <v>0</v>
      </c>
      <c r="C50" s="48"/>
      <c r="D50" s="230"/>
      <c r="E50" s="229"/>
      <c r="F50" s="48"/>
      <c r="G50" s="230"/>
      <c r="H50" s="229"/>
      <c r="I50" s="48"/>
      <c r="J50" s="230"/>
      <c r="K50" s="229"/>
      <c r="L50" s="48"/>
      <c r="M50" s="230"/>
      <c r="N50" s="229"/>
      <c r="O50" s="48"/>
      <c r="P50" s="230"/>
      <c r="Q50" s="229"/>
      <c r="R50" s="48"/>
      <c r="S50" s="230"/>
      <c r="T50" s="229"/>
      <c r="U50" s="48"/>
      <c r="V50" s="230"/>
      <c r="W50" s="229"/>
      <c r="X50" s="48"/>
      <c r="Y50" s="230"/>
      <c r="Z50" s="229"/>
    </row>
    <row r="51" spans="1:26" ht="44.25" customHeight="1" x14ac:dyDescent="0.3">
      <c r="A51" s="231"/>
      <c r="B51" s="49">
        <f>Týmy!$E20</f>
        <v>0</v>
      </c>
      <c r="C51" s="50"/>
      <c r="D51" s="230"/>
      <c r="E51" s="229"/>
      <c r="F51" s="50"/>
      <c r="G51" s="230"/>
      <c r="H51" s="229"/>
      <c r="I51" s="50"/>
      <c r="J51" s="230"/>
      <c r="K51" s="229"/>
      <c r="L51" s="50"/>
      <c r="M51" s="230"/>
      <c r="N51" s="229"/>
      <c r="O51" s="50"/>
      <c r="P51" s="230"/>
      <c r="Q51" s="229"/>
      <c r="R51" s="50"/>
      <c r="S51" s="230"/>
      <c r="T51" s="229"/>
      <c r="U51" s="50"/>
      <c r="V51" s="230"/>
      <c r="W51" s="229"/>
      <c r="X51" s="50"/>
      <c r="Y51" s="230"/>
      <c r="Z51" s="229"/>
    </row>
  </sheetData>
  <mergeCells count="280">
    <mergeCell ref="A1:B1"/>
    <mergeCell ref="C1:E1"/>
    <mergeCell ref="F1:H1"/>
    <mergeCell ref="I1:K1"/>
    <mergeCell ref="L1:N1"/>
    <mergeCell ref="R1:T1"/>
    <mergeCell ref="U1:W1"/>
    <mergeCell ref="X1:Z1"/>
    <mergeCell ref="A4:A6"/>
    <mergeCell ref="D4:D6"/>
    <mergeCell ref="E4:E6"/>
    <mergeCell ref="G4:G6"/>
    <mergeCell ref="H4:H6"/>
    <mergeCell ref="J4:J6"/>
    <mergeCell ref="K4:K6"/>
    <mergeCell ref="M4:M6"/>
    <mergeCell ref="N4:N6"/>
    <mergeCell ref="P4:P6"/>
    <mergeCell ref="Q4:Q6"/>
    <mergeCell ref="S4:S6"/>
    <mergeCell ref="T4:T6"/>
    <mergeCell ref="V4:V6"/>
    <mergeCell ref="W4:W6"/>
    <mergeCell ref="Y4:Y6"/>
    <mergeCell ref="Z4:Z6"/>
    <mergeCell ref="A7:A9"/>
    <mergeCell ref="D7:D9"/>
    <mergeCell ref="E7:E9"/>
    <mergeCell ref="G7:G9"/>
    <mergeCell ref="H7:H9"/>
    <mergeCell ref="J7:J9"/>
    <mergeCell ref="K7:K9"/>
    <mergeCell ref="M7:M9"/>
    <mergeCell ref="N7:N9"/>
    <mergeCell ref="P7:P9"/>
    <mergeCell ref="Q7:Q9"/>
    <mergeCell ref="S7:S9"/>
    <mergeCell ref="T7:T9"/>
    <mergeCell ref="V7:V9"/>
    <mergeCell ref="W7:W9"/>
    <mergeCell ref="Y7:Y9"/>
    <mergeCell ref="Z7:Z9"/>
    <mergeCell ref="A10:A12"/>
    <mergeCell ref="D10:D12"/>
    <mergeCell ref="E10:E12"/>
    <mergeCell ref="G10:G12"/>
    <mergeCell ref="H10:H12"/>
    <mergeCell ref="J10:J12"/>
    <mergeCell ref="K10:K12"/>
    <mergeCell ref="M10:M12"/>
    <mergeCell ref="N10:N12"/>
    <mergeCell ref="P10:P12"/>
    <mergeCell ref="Q10:Q12"/>
    <mergeCell ref="S10:S12"/>
    <mergeCell ref="T10:T12"/>
    <mergeCell ref="V10:V12"/>
    <mergeCell ref="W10:W12"/>
    <mergeCell ref="Y10:Y12"/>
    <mergeCell ref="Z10:Z12"/>
    <mergeCell ref="A13:A15"/>
    <mergeCell ref="D13:D15"/>
    <mergeCell ref="E13:E15"/>
    <mergeCell ref="G13:G15"/>
    <mergeCell ref="H13:H15"/>
    <mergeCell ref="J13:J15"/>
    <mergeCell ref="K13:K15"/>
    <mergeCell ref="M13:M15"/>
    <mergeCell ref="N13:N15"/>
    <mergeCell ref="P13:P15"/>
    <mergeCell ref="Q13:Q15"/>
    <mergeCell ref="S13:S15"/>
    <mergeCell ref="T13:T15"/>
    <mergeCell ref="V13:V15"/>
    <mergeCell ref="W13:W15"/>
    <mergeCell ref="Y13:Y15"/>
    <mergeCell ref="Z13:Z15"/>
    <mergeCell ref="A16:A18"/>
    <mergeCell ref="D16:D18"/>
    <mergeCell ref="E16:E18"/>
    <mergeCell ref="G16:G18"/>
    <mergeCell ref="H16:H18"/>
    <mergeCell ref="J16:J18"/>
    <mergeCell ref="K16:K18"/>
    <mergeCell ref="M16:M18"/>
    <mergeCell ref="N16:N18"/>
    <mergeCell ref="P16:P18"/>
    <mergeCell ref="Q16:Q18"/>
    <mergeCell ref="S16:S18"/>
    <mergeCell ref="T16:T18"/>
    <mergeCell ref="V16:V18"/>
    <mergeCell ref="W16:W18"/>
    <mergeCell ref="Y16:Y18"/>
    <mergeCell ref="Z16:Z18"/>
    <mergeCell ref="A19:A21"/>
    <mergeCell ref="D19:D21"/>
    <mergeCell ref="E19:E21"/>
    <mergeCell ref="G19:G21"/>
    <mergeCell ref="H19:H21"/>
    <mergeCell ref="J19:J21"/>
    <mergeCell ref="K19:K21"/>
    <mergeCell ref="M19:M21"/>
    <mergeCell ref="N19:N21"/>
    <mergeCell ref="P19:P21"/>
    <mergeCell ref="Q19:Q21"/>
    <mergeCell ref="S19:S21"/>
    <mergeCell ref="T19:T21"/>
    <mergeCell ref="V19:V21"/>
    <mergeCell ref="W19:W21"/>
    <mergeCell ref="Y19:Y21"/>
    <mergeCell ref="Z19:Z21"/>
    <mergeCell ref="A22:A24"/>
    <mergeCell ref="D22:D24"/>
    <mergeCell ref="E22:E24"/>
    <mergeCell ref="G22:G24"/>
    <mergeCell ref="H22:H24"/>
    <mergeCell ref="J22:J24"/>
    <mergeCell ref="K22:K24"/>
    <mergeCell ref="M22:M24"/>
    <mergeCell ref="N22:N24"/>
    <mergeCell ref="P22:P24"/>
    <mergeCell ref="Q22:Q24"/>
    <mergeCell ref="S22:S24"/>
    <mergeCell ref="T22:T24"/>
    <mergeCell ref="V22:V24"/>
    <mergeCell ref="W22:W24"/>
    <mergeCell ref="Y22:Y24"/>
    <mergeCell ref="Z22:Z24"/>
    <mergeCell ref="A25:A27"/>
    <mergeCell ref="D25:D27"/>
    <mergeCell ref="E25:E27"/>
    <mergeCell ref="G25:G27"/>
    <mergeCell ref="H25:H27"/>
    <mergeCell ref="J25:J27"/>
    <mergeCell ref="K25:K27"/>
    <mergeCell ref="M25:M27"/>
    <mergeCell ref="N25:N27"/>
    <mergeCell ref="P25:P27"/>
    <mergeCell ref="Q25:Q27"/>
    <mergeCell ref="S25:S27"/>
    <mergeCell ref="T25:T27"/>
    <mergeCell ref="V25:V27"/>
    <mergeCell ref="W25:W27"/>
    <mergeCell ref="Y25:Y27"/>
    <mergeCell ref="Z25:Z27"/>
    <mergeCell ref="A28:A30"/>
    <mergeCell ref="D28:D30"/>
    <mergeCell ref="E28:E30"/>
    <mergeCell ref="G28:G30"/>
    <mergeCell ref="H28:H30"/>
    <mergeCell ref="J28:J30"/>
    <mergeCell ref="K28:K30"/>
    <mergeCell ref="M28:M30"/>
    <mergeCell ref="N28:N30"/>
    <mergeCell ref="P28:P30"/>
    <mergeCell ref="Q28:Q30"/>
    <mergeCell ref="S28:S30"/>
    <mergeCell ref="T28:T30"/>
    <mergeCell ref="V28:V30"/>
    <mergeCell ref="W28:W30"/>
    <mergeCell ref="Y28:Y30"/>
    <mergeCell ref="Z28:Z30"/>
    <mergeCell ref="A31:A33"/>
    <mergeCell ref="D31:D33"/>
    <mergeCell ref="E31:E33"/>
    <mergeCell ref="G31:G33"/>
    <mergeCell ref="H31:H33"/>
    <mergeCell ref="J31:J33"/>
    <mergeCell ref="K31:K33"/>
    <mergeCell ref="M31:M33"/>
    <mergeCell ref="N31:N33"/>
    <mergeCell ref="P31:P33"/>
    <mergeCell ref="Q31:Q33"/>
    <mergeCell ref="S31:S33"/>
    <mergeCell ref="T31:T33"/>
    <mergeCell ref="V31:V33"/>
    <mergeCell ref="W31:W33"/>
    <mergeCell ref="Y31:Y33"/>
    <mergeCell ref="Z31:Z33"/>
    <mergeCell ref="A34:A36"/>
    <mergeCell ref="D34:D36"/>
    <mergeCell ref="E34:E36"/>
    <mergeCell ref="G34:G36"/>
    <mergeCell ref="H34:H36"/>
    <mergeCell ref="J34:J36"/>
    <mergeCell ref="K34:K36"/>
    <mergeCell ref="M34:M36"/>
    <mergeCell ref="N34:N36"/>
    <mergeCell ref="P34:P36"/>
    <mergeCell ref="Q34:Q36"/>
    <mergeCell ref="S34:S36"/>
    <mergeCell ref="T34:T36"/>
    <mergeCell ref="V34:V36"/>
    <mergeCell ref="W34:W36"/>
    <mergeCell ref="Y34:Y36"/>
    <mergeCell ref="Z34:Z36"/>
    <mergeCell ref="A37:A39"/>
    <mergeCell ref="D37:D39"/>
    <mergeCell ref="E37:E39"/>
    <mergeCell ref="G37:G39"/>
    <mergeCell ref="H37:H39"/>
    <mergeCell ref="J37:J39"/>
    <mergeCell ref="K37:K39"/>
    <mergeCell ref="M37:M39"/>
    <mergeCell ref="N37:N39"/>
    <mergeCell ref="P37:P39"/>
    <mergeCell ref="Q37:Q39"/>
    <mergeCell ref="S37:S39"/>
    <mergeCell ref="T37:T39"/>
    <mergeCell ref="V37:V39"/>
    <mergeCell ref="W37:W39"/>
    <mergeCell ref="Y37:Y39"/>
    <mergeCell ref="Z37:Z39"/>
    <mergeCell ref="A40:A42"/>
    <mergeCell ref="D40:D42"/>
    <mergeCell ref="E40:E42"/>
    <mergeCell ref="G40:G42"/>
    <mergeCell ref="H40:H42"/>
    <mergeCell ref="J40:J42"/>
    <mergeCell ref="K40:K42"/>
    <mergeCell ref="M40:M42"/>
    <mergeCell ref="N40:N42"/>
    <mergeCell ref="P40:P42"/>
    <mergeCell ref="Q40:Q42"/>
    <mergeCell ref="S40:S42"/>
    <mergeCell ref="T40:T42"/>
    <mergeCell ref="V40:V42"/>
    <mergeCell ref="W40:W42"/>
    <mergeCell ref="Y40:Y42"/>
    <mergeCell ref="Z40:Z42"/>
    <mergeCell ref="A43:A45"/>
    <mergeCell ref="D43:D45"/>
    <mergeCell ref="E43:E45"/>
    <mergeCell ref="G43:G45"/>
    <mergeCell ref="H43:H45"/>
    <mergeCell ref="J43:J45"/>
    <mergeCell ref="K43:K45"/>
    <mergeCell ref="M43:M45"/>
    <mergeCell ref="N43:N45"/>
    <mergeCell ref="P43:P45"/>
    <mergeCell ref="Q43:Q45"/>
    <mergeCell ref="S43:S45"/>
    <mergeCell ref="T43:T45"/>
    <mergeCell ref="V43:V45"/>
    <mergeCell ref="W43:W45"/>
    <mergeCell ref="Y43:Y45"/>
    <mergeCell ref="Z43:Z45"/>
    <mergeCell ref="A46:A48"/>
    <mergeCell ref="D46:D48"/>
    <mergeCell ref="E46:E48"/>
    <mergeCell ref="G46:G48"/>
    <mergeCell ref="H46:H48"/>
    <mergeCell ref="J46:J48"/>
    <mergeCell ref="K46:K48"/>
    <mergeCell ref="M46:M48"/>
    <mergeCell ref="N46:N48"/>
    <mergeCell ref="A49:A51"/>
    <mergeCell ref="D49:D51"/>
    <mergeCell ref="E49:E51"/>
    <mergeCell ref="G49:G51"/>
    <mergeCell ref="H49:H51"/>
    <mergeCell ref="J49:J51"/>
    <mergeCell ref="K49:K51"/>
    <mergeCell ref="M49:M51"/>
    <mergeCell ref="N49:N51"/>
    <mergeCell ref="Z49:Z51"/>
    <mergeCell ref="P46:P48"/>
    <mergeCell ref="Q46:Q48"/>
    <mergeCell ref="S46:S48"/>
    <mergeCell ref="T46:T48"/>
    <mergeCell ref="V46:V48"/>
    <mergeCell ref="W46:W48"/>
    <mergeCell ref="Y46:Y48"/>
    <mergeCell ref="Z46:Z48"/>
    <mergeCell ref="P49:P51"/>
    <mergeCell ref="Q49:Q51"/>
    <mergeCell ref="S49:S51"/>
    <mergeCell ref="T49:T51"/>
    <mergeCell ref="V49:V51"/>
    <mergeCell ref="W49:W51"/>
    <mergeCell ref="Y49:Y51"/>
  </mergeCells>
  <pageMargins left="0.2" right="0.17013888888888901" top="0.32986111111111099" bottom="0.10486111111111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79"/>
  <sheetViews>
    <sheetView topLeftCell="F60" zoomScale="85" zoomScaleNormal="85" workbookViewId="0">
      <selection activeCell="W35" sqref="W35"/>
    </sheetView>
  </sheetViews>
  <sheetFormatPr defaultColWidth="9.33203125" defaultRowHeight="13.2" x14ac:dyDescent="0.25"/>
  <cols>
    <col min="2" max="2" width="8" customWidth="1"/>
    <col min="3" max="3" width="18.109375" style="3" customWidth="1"/>
    <col min="4" max="6" width="17.6640625" style="3" customWidth="1"/>
    <col min="7" max="7" width="14" style="3" customWidth="1"/>
    <col min="8" max="10" width="14" customWidth="1"/>
    <col min="14" max="20" width="15.44140625" customWidth="1"/>
  </cols>
  <sheetData>
    <row r="1" spans="1:20" ht="38.25" customHeight="1" thickBot="1" x14ac:dyDescent="0.4">
      <c r="A1" s="236" t="str">
        <f>"Pinec " &amp;Týmy!B2</f>
        <v>Pinec 2024</v>
      </c>
      <c r="B1" s="236"/>
      <c r="C1" s="236"/>
      <c r="D1" s="236"/>
      <c r="E1" s="236"/>
      <c r="F1" s="236"/>
      <c r="G1" s="236"/>
      <c r="H1" s="236"/>
      <c r="I1" s="236"/>
      <c r="J1" s="236"/>
      <c r="N1" s="239" t="s">
        <v>109</v>
      </c>
      <c r="O1" s="239"/>
      <c r="P1" s="239"/>
      <c r="Q1" s="239"/>
      <c r="R1" s="239"/>
      <c r="S1" s="239"/>
      <c r="T1" s="239"/>
    </row>
    <row r="2" spans="1:20" ht="13.8" customHeight="1" thickBot="1" x14ac:dyDescent="0.3">
      <c r="A2" s="237" t="s">
        <v>90</v>
      </c>
      <c r="B2" s="237"/>
      <c r="C2" s="53"/>
      <c r="D2" s="53"/>
      <c r="E2" s="53"/>
      <c r="F2" s="53"/>
      <c r="G2" s="53"/>
      <c r="H2" s="54"/>
      <c r="I2" s="55"/>
      <c r="J2" s="56"/>
      <c r="N2" s="132"/>
      <c r="O2" s="133"/>
      <c r="P2" s="133"/>
      <c r="Q2" s="133"/>
      <c r="R2" s="132"/>
      <c r="S2" s="133"/>
      <c r="T2" s="134"/>
    </row>
    <row r="3" spans="1:20" ht="13.8" customHeight="1" thickBot="1" x14ac:dyDescent="0.3">
      <c r="A3" s="237"/>
      <c r="B3" s="237"/>
      <c r="C3" s="57" t="str">
        <f>A6</f>
        <v>BAD BOYS</v>
      </c>
      <c r="D3" s="57" t="str">
        <f>A9</f>
        <v>B-FIT</v>
      </c>
      <c r="E3" s="57" t="str">
        <f>A12</f>
        <v>FORHENĎÁCI</v>
      </c>
      <c r="F3" s="57" t="str">
        <f>A15</f>
        <v>HADI V LETADLE</v>
      </c>
      <c r="G3" s="57" t="str">
        <f>A18</f>
        <v>HROŠI</v>
      </c>
      <c r="H3" s="58" t="s">
        <v>91</v>
      </c>
      <c r="I3" s="59" t="s">
        <v>92</v>
      </c>
      <c r="J3" s="60" t="s">
        <v>84</v>
      </c>
      <c r="N3" s="135"/>
      <c r="O3" s="133" t="s">
        <v>28</v>
      </c>
      <c r="P3" s="133" t="s">
        <v>42</v>
      </c>
      <c r="Q3" s="133" t="s">
        <v>52</v>
      </c>
      <c r="R3" s="136" t="s">
        <v>110</v>
      </c>
      <c r="S3" s="137" t="s">
        <v>92</v>
      </c>
      <c r="T3" s="138" t="s">
        <v>84</v>
      </c>
    </row>
    <row r="4" spans="1:20" ht="13.8" customHeight="1" x14ac:dyDescent="0.25">
      <c r="A4" s="237"/>
      <c r="B4" s="237"/>
      <c r="C4" s="61" t="s">
        <v>93</v>
      </c>
      <c r="D4" s="61" t="s">
        <v>94</v>
      </c>
      <c r="E4" s="61" t="s">
        <v>95</v>
      </c>
      <c r="F4" s="61" t="s">
        <v>96</v>
      </c>
      <c r="G4" s="61" t="s">
        <v>97</v>
      </c>
      <c r="H4" s="62"/>
      <c r="I4" s="63"/>
      <c r="J4" s="64"/>
      <c r="N4" s="139"/>
      <c r="O4" s="140" t="s">
        <v>93</v>
      </c>
      <c r="P4" s="140" t="s">
        <v>99</v>
      </c>
      <c r="Q4" s="140" t="s">
        <v>105</v>
      </c>
      <c r="R4" s="139"/>
      <c r="S4" s="140"/>
      <c r="T4" s="141"/>
    </row>
    <row r="5" spans="1:20" ht="13.8" customHeight="1" x14ac:dyDescent="0.25">
      <c r="A5" s="65"/>
      <c r="B5" s="66"/>
      <c r="C5" s="245"/>
      <c r="D5" s="246"/>
      <c r="E5" s="246"/>
      <c r="F5" s="246"/>
      <c r="G5" s="246"/>
      <c r="H5" s="247"/>
      <c r="I5" s="246"/>
      <c r="J5" s="248"/>
      <c r="N5" s="142"/>
      <c r="O5" s="143"/>
      <c r="P5" s="266">
        <v>2116</v>
      </c>
      <c r="Q5" s="266">
        <v>2109</v>
      </c>
      <c r="R5" s="142"/>
      <c r="S5" s="144"/>
      <c r="T5" s="272"/>
    </row>
    <row r="6" spans="1:20" ht="13.8" customHeight="1" x14ac:dyDescent="0.25">
      <c r="A6" s="71" t="str">
        <f>Skupiny!$C3</f>
        <v>BAD BOYS</v>
      </c>
      <c r="B6" s="72"/>
      <c r="C6" s="249"/>
      <c r="D6" s="250">
        <v>0.88124999999999998</v>
      </c>
      <c r="E6" s="251">
        <v>0.30625000000000002</v>
      </c>
      <c r="F6" s="251">
        <v>0.8833333333333333</v>
      </c>
      <c r="G6" s="251">
        <v>0.88541666666666663</v>
      </c>
      <c r="H6" s="252"/>
      <c r="I6" s="253"/>
      <c r="J6" s="254">
        <v>2</v>
      </c>
      <c r="N6" s="133" t="str">
        <f>O3</f>
        <v>FORHENĎÁCI</v>
      </c>
      <c r="O6" s="146"/>
      <c r="P6" s="267"/>
      <c r="Q6" s="267"/>
      <c r="R6" s="132"/>
      <c r="S6" s="133"/>
      <c r="T6" s="273">
        <v>1</v>
      </c>
    </row>
    <row r="7" spans="1:20" ht="13.8" customHeight="1" x14ac:dyDescent="0.25">
      <c r="A7" s="78" t="s">
        <v>93</v>
      </c>
      <c r="B7" s="79"/>
      <c r="C7" s="255"/>
      <c r="D7" s="256"/>
      <c r="E7" s="256"/>
      <c r="F7" s="256"/>
      <c r="G7" s="256"/>
      <c r="H7" s="257"/>
      <c r="I7" s="256"/>
      <c r="J7" s="258"/>
      <c r="N7" s="139" t="s">
        <v>93</v>
      </c>
      <c r="O7" s="147"/>
      <c r="P7" s="268"/>
      <c r="Q7" s="268"/>
      <c r="R7" s="139"/>
      <c r="S7" s="140"/>
      <c r="T7" s="274"/>
    </row>
    <row r="8" spans="1:20" ht="15" x14ac:dyDescent="0.25">
      <c r="A8" s="65"/>
      <c r="B8" s="66"/>
      <c r="C8" s="259">
        <v>0.38958333333333334</v>
      </c>
      <c r="D8" s="245"/>
      <c r="E8" s="246"/>
      <c r="F8" s="246"/>
      <c r="G8" s="246"/>
      <c r="H8" s="247"/>
      <c r="I8" s="246"/>
      <c r="J8" s="248"/>
      <c r="N8" s="142"/>
      <c r="O8" s="266">
        <v>1621</v>
      </c>
      <c r="P8" s="148"/>
      <c r="Q8" s="266">
        <v>2115</v>
      </c>
      <c r="R8" s="142"/>
      <c r="S8" s="144"/>
      <c r="T8" s="272"/>
    </row>
    <row r="9" spans="1:20" ht="15" x14ac:dyDescent="0.25">
      <c r="A9" s="71" t="str">
        <f>Skupiny!$E3</f>
        <v>B-FIT</v>
      </c>
      <c r="B9" s="72"/>
      <c r="C9" s="260"/>
      <c r="D9" s="249"/>
      <c r="E9" s="251">
        <v>0.30625000000000002</v>
      </c>
      <c r="F9" s="251">
        <v>0.18124999999999999</v>
      </c>
      <c r="G9" s="251">
        <v>0.13958333333333334</v>
      </c>
      <c r="H9" s="252"/>
      <c r="I9" s="253"/>
      <c r="J9" s="254">
        <v>5</v>
      </c>
      <c r="N9" s="132" t="str">
        <f>P3</f>
        <v>LACHTANI</v>
      </c>
      <c r="O9" s="267"/>
      <c r="P9" s="149"/>
      <c r="Q9" s="267"/>
      <c r="R9" s="132"/>
      <c r="S9" s="133"/>
      <c r="T9" s="273">
        <v>2</v>
      </c>
    </row>
    <row r="10" spans="1:20" ht="15" x14ac:dyDescent="0.25">
      <c r="A10" s="78" t="s">
        <v>94</v>
      </c>
      <c r="B10" s="79"/>
      <c r="C10" s="261"/>
      <c r="D10" s="255"/>
      <c r="E10" s="256"/>
      <c r="F10" s="256"/>
      <c r="G10" s="256"/>
      <c r="H10" s="257"/>
      <c r="I10" s="256"/>
      <c r="J10" s="258"/>
      <c r="N10" s="139" t="s">
        <v>99</v>
      </c>
      <c r="O10" s="268"/>
      <c r="P10" s="150"/>
      <c r="Q10" s="268"/>
      <c r="R10" s="139"/>
      <c r="S10" s="140"/>
      <c r="T10" s="274"/>
    </row>
    <row r="11" spans="1:20" ht="15" x14ac:dyDescent="0.25">
      <c r="A11" s="65"/>
      <c r="B11" s="66"/>
      <c r="C11" s="246"/>
      <c r="D11" s="246"/>
      <c r="E11" s="245"/>
      <c r="F11" s="246"/>
      <c r="G11" s="246"/>
      <c r="H11" s="247"/>
      <c r="I11" s="246"/>
      <c r="J11" s="248"/>
      <c r="N11" s="142"/>
      <c r="O11" s="266">
        <v>921</v>
      </c>
      <c r="P11" s="266">
        <v>1521</v>
      </c>
      <c r="Q11" s="148"/>
      <c r="R11" s="142"/>
      <c r="S11" s="144"/>
      <c r="T11" s="272"/>
    </row>
    <row r="12" spans="1:20" ht="15" x14ac:dyDescent="0.25">
      <c r="A12" s="71" t="str">
        <f>Skupiny!$G3</f>
        <v>FORHENĎÁCI</v>
      </c>
      <c r="B12" s="72"/>
      <c r="C12" s="251">
        <v>0.87986111111111109</v>
      </c>
      <c r="D12" s="251">
        <v>0.87986111111111109</v>
      </c>
      <c r="E12" s="249"/>
      <c r="F12" s="251">
        <v>0.87916666666666665</v>
      </c>
      <c r="G12" s="251">
        <v>0.87847222222222221</v>
      </c>
      <c r="H12" s="252"/>
      <c r="I12" s="253"/>
      <c r="J12" s="254">
        <v>1</v>
      </c>
      <c r="N12" s="132" t="str">
        <f>Q3</f>
        <v>ŠNORCHL</v>
      </c>
      <c r="O12" s="267"/>
      <c r="P12" s="267"/>
      <c r="Q12" s="149"/>
      <c r="R12" s="132"/>
      <c r="S12" s="133"/>
      <c r="T12" s="273">
        <v>3</v>
      </c>
    </row>
    <row r="13" spans="1:20" ht="15" x14ac:dyDescent="0.25">
      <c r="A13" s="78" t="s">
        <v>95</v>
      </c>
      <c r="B13" s="79"/>
      <c r="C13" s="256"/>
      <c r="D13" s="256"/>
      <c r="E13" s="255"/>
      <c r="F13" s="256"/>
      <c r="G13" s="256"/>
      <c r="H13" s="257"/>
      <c r="I13" s="256"/>
      <c r="J13" s="258"/>
      <c r="N13" s="139" t="s">
        <v>105</v>
      </c>
      <c r="O13" s="268"/>
      <c r="P13" s="268"/>
      <c r="Q13" s="150"/>
      <c r="R13" s="139"/>
      <c r="S13" s="140"/>
      <c r="T13" s="274"/>
    </row>
    <row r="14" spans="1:20" ht="15" x14ac:dyDescent="0.25">
      <c r="A14" s="65"/>
      <c r="B14" s="66"/>
      <c r="C14" s="246"/>
      <c r="D14" s="246"/>
      <c r="E14" s="246"/>
      <c r="F14" s="245"/>
      <c r="G14" s="246"/>
      <c r="H14" s="247"/>
      <c r="I14" s="246"/>
      <c r="J14" s="248"/>
      <c r="N14" s="131"/>
      <c r="O14" s="131"/>
      <c r="P14" s="131"/>
      <c r="Q14" s="131"/>
      <c r="R14" s="131"/>
      <c r="S14" s="131"/>
      <c r="T14" s="131"/>
    </row>
    <row r="15" spans="1:20" ht="15" x14ac:dyDescent="0.25">
      <c r="A15" s="71" t="str">
        <f>Skupiny!$I3</f>
        <v>HADI V LETADLE</v>
      </c>
      <c r="B15" s="72"/>
      <c r="C15" s="251">
        <v>0.51458333333333328</v>
      </c>
      <c r="D15" s="251">
        <v>0.87777777777777777</v>
      </c>
      <c r="E15" s="251">
        <v>0.26458333333333334</v>
      </c>
      <c r="F15" s="249"/>
      <c r="G15" s="250">
        <v>0.88402777777777775</v>
      </c>
      <c r="H15" s="252"/>
      <c r="I15" s="253"/>
      <c r="J15" s="254">
        <v>3</v>
      </c>
      <c r="N15" s="131"/>
      <c r="O15" s="131"/>
      <c r="P15" s="131"/>
      <c r="Q15" s="131"/>
      <c r="R15" s="131"/>
      <c r="S15" s="131"/>
      <c r="T15" s="131"/>
    </row>
    <row r="16" spans="1:20" ht="15.6" thickBot="1" x14ac:dyDescent="0.3">
      <c r="A16" s="78" t="s">
        <v>96</v>
      </c>
      <c r="B16" s="79"/>
      <c r="C16" s="256"/>
      <c r="D16" s="256"/>
      <c r="E16" s="256"/>
      <c r="F16" s="255"/>
      <c r="G16" s="256"/>
      <c r="H16" s="257"/>
      <c r="I16" s="256"/>
      <c r="J16" s="258"/>
      <c r="N16" s="131"/>
      <c r="O16" s="131"/>
      <c r="P16" s="131"/>
      <c r="Q16" s="131"/>
      <c r="R16" s="131"/>
      <c r="S16" s="131"/>
      <c r="T16" s="131"/>
    </row>
    <row r="17" spans="1:20" ht="21" thickBot="1" x14ac:dyDescent="0.4">
      <c r="A17" s="84"/>
      <c r="B17" s="85"/>
      <c r="C17" s="246"/>
      <c r="D17" s="262"/>
      <c r="E17" s="246"/>
      <c r="F17" s="246"/>
      <c r="G17" s="245"/>
      <c r="H17" s="247"/>
      <c r="I17" s="246"/>
      <c r="J17" s="248"/>
      <c r="N17" s="239" t="s">
        <v>111</v>
      </c>
      <c r="O17" s="239"/>
      <c r="P17" s="239"/>
      <c r="Q17" s="239"/>
      <c r="R17" s="239"/>
      <c r="S17" s="239"/>
      <c r="T17" s="239"/>
    </row>
    <row r="18" spans="1:20" ht="15" x14ac:dyDescent="0.25">
      <c r="A18" s="71" t="str">
        <f>Skupiny!$K3</f>
        <v>HROŠI</v>
      </c>
      <c r="B18" s="87"/>
      <c r="C18" s="250">
        <v>0.55625000000000002</v>
      </c>
      <c r="D18" s="263">
        <v>0.87708333333333333</v>
      </c>
      <c r="E18" s="250">
        <v>0.22291666666666668</v>
      </c>
      <c r="F18" s="250">
        <v>0.55625000000000002</v>
      </c>
      <c r="G18" s="249"/>
      <c r="H18" s="252"/>
      <c r="I18" s="253"/>
      <c r="J18" s="254">
        <v>4</v>
      </c>
      <c r="N18" s="132"/>
      <c r="O18" s="133"/>
      <c r="P18" s="133"/>
      <c r="Q18" s="133"/>
      <c r="R18" s="132"/>
      <c r="S18" s="133"/>
      <c r="T18" s="134"/>
    </row>
    <row r="19" spans="1:20" ht="15" x14ac:dyDescent="0.25">
      <c r="A19" s="89" t="s">
        <v>97</v>
      </c>
      <c r="B19" s="90"/>
      <c r="C19" s="256"/>
      <c r="D19" s="264"/>
      <c r="E19" s="256"/>
      <c r="F19" s="256"/>
      <c r="G19" s="255"/>
      <c r="H19" s="257"/>
      <c r="I19" s="256"/>
      <c r="J19" s="258"/>
      <c r="N19" s="152"/>
      <c r="O19" s="133" t="s">
        <v>20</v>
      </c>
      <c r="P19" s="133" t="s">
        <v>35</v>
      </c>
      <c r="Q19" s="133" t="s">
        <v>58</v>
      </c>
      <c r="R19" s="153" t="s">
        <v>110</v>
      </c>
      <c r="S19" s="154" t="s">
        <v>92</v>
      </c>
      <c r="T19" s="155" t="s">
        <v>84</v>
      </c>
    </row>
    <row r="20" spans="1:20" x14ac:dyDescent="0.25">
      <c r="N20" s="139"/>
      <c r="O20" s="140" t="s">
        <v>94</v>
      </c>
      <c r="P20" s="140" t="s">
        <v>100</v>
      </c>
      <c r="Q20" s="140" t="s">
        <v>106</v>
      </c>
      <c r="R20" s="139"/>
      <c r="S20" s="140"/>
      <c r="T20" s="141"/>
    </row>
    <row r="21" spans="1:20" x14ac:dyDescent="0.25">
      <c r="N21" s="142"/>
      <c r="O21" s="156"/>
      <c r="P21" s="266">
        <v>2110</v>
      </c>
      <c r="Q21" s="266">
        <v>2119</v>
      </c>
      <c r="R21" s="142"/>
      <c r="S21" s="144"/>
      <c r="T21" s="272"/>
    </row>
    <row r="22" spans="1:20" ht="13.8" thickBot="1" x14ac:dyDescent="0.3">
      <c r="N22" s="132" t="str">
        <f>O19</f>
        <v>BAD BOYS</v>
      </c>
      <c r="O22" s="157"/>
      <c r="P22" s="267"/>
      <c r="Q22" s="267"/>
      <c r="R22" s="132"/>
      <c r="S22" s="133"/>
      <c r="T22" s="273">
        <v>4</v>
      </c>
    </row>
    <row r="23" spans="1:20" ht="39" customHeight="1" thickBot="1" x14ac:dyDescent="0.3">
      <c r="A23" s="238" t="str">
        <f>$A$1</f>
        <v>Pinec 2024</v>
      </c>
      <c r="B23" s="238"/>
      <c r="C23" s="238"/>
      <c r="D23" s="238"/>
      <c r="E23" s="238"/>
      <c r="F23" s="238"/>
      <c r="G23" s="238"/>
      <c r="H23" s="238"/>
      <c r="I23" s="238"/>
      <c r="J23" s="238"/>
      <c r="N23" s="139" t="s">
        <v>94</v>
      </c>
      <c r="O23" s="158"/>
      <c r="P23" s="268"/>
      <c r="Q23" s="268"/>
      <c r="R23" s="139"/>
      <c r="S23" s="140"/>
      <c r="T23" s="274"/>
    </row>
    <row r="24" spans="1:20" ht="13.8" thickBot="1" x14ac:dyDescent="0.3">
      <c r="A24" s="235" t="s">
        <v>98</v>
      </c>
      <c r="B24" s="235"/>
      <c r="C24" s="92"/>
      <c r="D24" s="92"/>
      <c r="E24" s="92"/>
      <c r="F24" s="92"/>
      <c r="G24" s="92"/>
      <c r="H24" s="93"/>
      <c r="I24" s="94"/>
      <c r="J24" s="95"/>
      <c r="N24" s="142"/>
      <c r="O24" s="266">
        <v>1021</v>
      </c>
      <c r="P24" s="275"/>
      <c r="Q24" s="266">
        <v>1421</v>
      </c>
      <c r="R24" s="142"/>
      <c r="S24" s="144"/>
      <c r="T24" s="272"/>
    </row>
    <row r="25" spans="1:20" ht="13.8" thickBot="1" x14ac:dyDescent="0.3">
      <c r="A25" s="235"/>
      <c r="B25" s="235"/>
      <c r="C25" s="57" t="str">
        <f>A28</f>
        <v>Krásnej-chytrej-bohatej</v>
      </c>
      <c r="D25" s="57" t="str">
        <f>A31</f>
        <v>KREDATI</v>
      </c>
      <c r="E25" s="57" t="str">
        <f>A34</f>
        <v>LACHTANI</v>
      </c>
      <c r="F25" s="57" t="str">
        <f>A37</f>
        <v>MARNOST</v>
      </c>
      <c r="G25" s="57" t="str">
        <f>A40</f>
        <v>SHOWSTAY</v>
      </c>
      <c r="H25" s="96" t="s">
        <v>91</v>
      </c>
      <c r="I25" s="59" t="s">
        <v>92</v>
      </c>
      <c r="J25" s="97" t="s">
        <v>84</v>
      </c>
      <c r="N25" s="132" t="str">
        <f>P19</f>
        <v>Krásnej-chytrej-bohatej</v>
      </c>
      <c r="O25" s="267"/>
      <c r="P25" s="276"/>
      <c r="Q25" s="267"/>
      <c r="R25" s="132"/>
      <c r="S25" s="133"/>
      <c r="T25" s="273">
        <v>6</v>
      </c>
    </row>
    <row r="26" spans="1:20" x14ac:dyDescent="0.25">
      <c r="A26" s="235"/>
      <c r="B26" s="235"/>
      <c r="C26" s="61" t="s">
        <v>99</v>
      </c>
      <c r="D26" s="61" t="s">
        <v>100</v>
      </c>
      <c r="E26" s="61" t="s">
        <v>101</v>
      </c>
      <c r="F26" s="61" t="s">
        <v>102</v>
      </c>
      <c r="G26" s="61" t="s">
        <v>103</v>
      </c>
      <c r="H26" s="98"/>
      <c r="I26" s="99"/>
      <c r="J26" s="100"/>
      <c r="N26" s="139" t="s">
        <v>100</v>
      </c>
      <c r="O26" s="268"/>
      <c r="P26" s="277"/>
      <c r="Q26" s="268"/>
      <c r="R26" s="139"/>
      <c r="S26" s="140"/>
      <c r="T26" s="274"/>
    </row>
    <row r="27" spans="1:20" x14ac:dyDescent="0.25">
      <c r="A27" s="101"/>
      <c r="B27" s="102"/>
      <c r="C27" s="103"/>
      <c r="D27" s="104"/>
      <c r="E27" s="104"/>
      <c r="F27" s="104"/>
      <c r="G27" s="104"/>
      <c r="H27" s="105"/>
      <c r="I27" s="104"/>
      <c r="J27" s="106"/>
      <c r="N27" s="142"/>
      <c r="O27" s="266">
        <v>1921</v>
      </c>
      <c r="P27" s="266">
        <v>2114</v>
      </c>
      <c r="Q27" s="159"/>
      <c r="R27" s="142"/>
      <c r="S27" s="144"/>
      <c r="T27" s="272"/>
    </row>
    <row r="28" spans="1:20" x14ac:dyDescent="0.25">
      <c r="A28" s="71" t="str">
        <f>Skupiny!$C4</f>
        <v>Krásnej-chytrej-bohatej</v>
      </c>
      <c r="B28" s="107"/>
      <c r="C28" s="108"/>
      <c r="D28" s="109">
        <v>0.88402777777777775</v>
      </c>
      <c r="E28" s="109">
        <v>0.43125000000000002</v>
      </c>
      <c r="F28" s="109">
        <v>0.88611111111111107</v>
      </c>
      <c r="G28" s="109">
        <v>0.88611111111111107</v>
      </c>
      <c r="H28" s="110">
        <v>6</v>
      </c>
      <c r="I28" s="111"/>
      <c r="J28" s="112">
        <v>2</v>
      </c>
      <c r="N28" s="132" t="str">
        <f>Q19</f>
        <v>VLČÁCI</v>
      </c>
      <c r="O28" s="267"/>
      <c r="P28" s="267"/>
      <c r="Q28" s="160"/>
      <c r="R28" s="132"/>
      <c r="S28" s="133"/>
      <c r="T28" s="273">
        <v>5</v>
      </c>
    </row>
    <row r="29" spans="1:20" x14ac:dyDescent="0.25">
      <c r="A29" s="78" t="s">
        <v>99</v>
      </c>
      <c r="B29" s="113"/>
      <c r="C29" s="114"/>
      <c r="D29" s="115"/>
      <c r="E29" s="115"/>
      <c r="F29" s="115"/>
      <c r="G29" s="115"/>
      <c r="H29" s="116"/>
      <c r="I29" s="115"/>
      <c r="J29" s="117"/>
      <c r="N29" s="139" t="s">
        <v>106</v>
      </c>
      <c r="O29" s="268"/>
      <c r="P29" s="268"/>
      <c r="Q29" s="161"/>
      <c r="R29" s="139"/>
      <c r="S29" s="140"/>
      <c r="T29" s="274"/>
    </row>
    <row r="30" spans="1:20" x14ac:dyDescent="0.25">
      <c r="A30" s="101"/>
      <c r="B30" s="102"/>
      <c r="C30" s="104"/>
      <c r="D30" s="103"/>
      <c r="E30" s="104"/>
      <c r="F30" s="104"/>
      <c r="G30" s="104"/>
      <c r="H30" s="105"/>
      <c r="I30" s="104"/>
      <c r="J30" s="106"/>
      <c r="N30" s="131"/>
      <c r="O30" s="131"/>
      <c r="P30" s="131"/>
      <c r="Q30" s="131"/>
      <c r="R30" s="131"/>
      <c r="S30" s="131"/>
      <c r="T30" s="131"/>
    </row>
    <row r="31" spans="1:20" x14ac:dyDescent="0.25">
      <c r="A31" s="71" t="str">
        <f>Skupiny!$E4</f>
        <v>KREDATI</v>
      </c>
      <c r="B31" s="107"/>
      <c r="C31" s="109">
        <v>0.55625000000000002</v>
      </c>
      <c r="D31" s="108"/>
      <c r="E31" s="109">
        <v>0.43125000000000002</v>
      </c>
      <c r="F31" s="109">
        <v>0.47291666666666665</v>
      </c>
      <c r="G31" s="109">
        <v>0.88680555555555551</v>
      </c>
      <c r="H31" s="110">
        <v>2</v>
      </c>
      <c r="I31" s="111">
        <v>-24</v>
      </c>
      <c r="J31" s="112">
        <v>5</v>
      </c>
      <c r="N31" s="131"/>
      <c r="O31" s="131"/>
      <c r="P31" s="131"/>
      <c r="Q31" s="131"/>
      <c r="R31" s="131"/>
      <c r="S31" s="131"/>
      <c r="T31" s="131"/>
    </row>
    <row r="32" spans="1:20" x14ac:dyDescent="0.25">
      <c r="A32" s="78" t="s">
        <v>100</v>
      </c>
      <c r="B32" s="113"/>
      <c r="C32" s="115"/>
      <c r="D32" s="114"/>
      <c r="E32" s="115"/>
      <c r="F32" s="115"/>
      <c r="G32" s="115"/>
      <c r="H32" s="116"/>
      <c r="I32" s="115"/>
      <c r="J32" s="117"/>
      <c r="N32" s="131"/>
      <c r="O32" s="131"/>
      <c r="P32" s="131"/>
      <c r="Q32" s="131"/>
      <c r="R32" s="131"/>
      <c r="S32" s="131"/>
      <c r="T32" s="131"/>
    </row>
    <row r="33" spans="1:20" ht="13.8" thickBot="1" x14ac:dyDescent="0.3">
      <c r="A33" s="101"/>
      <c r="B33" s="102"/>
      <c r="C33" s="104"/>
      <c r="D33" s="104"/>
      <c r="E33" s="103"/>
      <c r="F33" s="104"/>
      <c r="G33" s="104"/>
      <c r="H33" s="105"/>
      <c r="I33" s="104"/>
      <c r="J33" s="106"/>
      <c r="N33" s="131"/>
      <c r="O33" s="131"/>
      <c r="P33" s="131"/>
      <c r="Q33" s="131"/>
      <c r="R33" s="131"/>
      <c r="S33" s="131"/>
      <c r="T33" s="131"/>
    </row>
    <row r="34" spans="1:20" ht="21" thickBot="1" x14ac:dyDescent="0.4">
      <c r="A34" s="71" t="str">
        <f>Skupiny!$G4</f>
        <v>LACHTANI</v>
      </c>
      <c r="B34" s="107"/>
      <c r="C34" s="109">
        <v>0.88194444444444442</v>
      </c>
      <c r="D34" s="109">
        <v>0.88194444444444442</v>
      </c>
      <c r="E34" s="108"/>
      <c r="F34" s="109">
        <v>0.88541666666666663</v>
      </c>
      <c r="G34" s="109">
        <v>0.8833333333333333</v>
      </c>
      <c r="H34" s="110">
        <v>8</v>
      </c>
      <c r="I34" s="111"/>
      <c r="J34" s="112">
        <v>1</v>
      </c>
      <c r="N34" s="239" t="s">
        <v>112</v>
      </c>
      <c r="O34" s="239"/>
      <c r="P34" s="239"/>
      <c r="Q34" s="239"/>
      <c r="R34" s="239"/>
      <c r="S34" s="239"/>
      <c r="T34" s="239"/>
    </row>
    <row r="35" spans="1:20" x14ac:dyDescent="0.25">
      <c r="A35" s="78" t="s">
        <v>101</v>
      </c>
      <c r="B35" s="113"/>
      <c r="C35" s="115"/>
      <c r="D35" s="115"/>
      <c r="E35" s="114"/>
      <c r="F35" s="115"/>
      <c r="G35" s="115"/>
      <c r="H35" s="116"/>
      <c r="I35" s="115"/>
      <c r="J35" s="117"/>
      <c r="N35" s="132"/>
      <c r="O35" s="133"/>
      <c r="P35" s="133"/>
      <c r="Q35" s="133"/>
      <c r="R35" s="132"/>
      <c r="S35" s="133"/>
      <c r="T35" s="134"/>
    </row>
    <row r="36" spans="1:20" x14ac:dyDescent="0.25">
      <c r="A36" s="101"/>
      <c r="B36" s="102"/>
      <c r="C36" s="104"/>
      <c r="D36" s="104"/>
      <c r="E36" s="104"/>
      <c r="F36" s="103"/>
      <c r="G36" s="104"/>
      <c r="H36" s="105"/>
      <c r="I36" s="104"/>
      <c r="J36" s="106"/>
      <c r="N36" s="162"/>
      <c r="O36" s="133" t="s">
        <v>181</v>
      </c>
      <c r="P36" s="133" t="s">
        <v>54</v>
      </c>
      <c r="Q36" s="133" t="s">
        <v>46</v>
      </c>
      <c r="R36" s="163" t="s">
        <v>110</v>
      </c>
      <c r="S36" s="164" t="s">
        <v>92</v>
      </c>
      <c r="T36" s="165" t="s">
        <v>84</v>
      </c>
    </row>
    <row r="37" spans="1:20" x14ac:dyDescent="0.25">
      <c r="A37" s="71" t="str">
        <f>Skupiny!$I4</f>
        <v>MARNOST</v>
      </c>
      <c r="B37" s="107"/>
      <c r="C37" s="109">
        <v>0.68125000000000002</v>
      </c>
      <c r="D37" s="109">
        <v>0.88263888888888886</v>
      </c>
      <c r="E37" s="109">
        <v>0.63958333333333328</v>
      </c>
      <c r="F37" s="108"/>
      <c r="G37" s="265">
        <v>0.72291666666666665</v>
      </c>
      <c r="H37" s="110">
        <v>2</v>
      </c>
      <c r="I37" s="111">
        <v>-5</v>
      </c>
      <c r="J37" s="112">
        <v>3</v>
      </c>
      <c r="N37" s="139"/>
      <c r="O37" s="140" t="s">
        <v>95</v>
      </c>
      <c r="P37" s="140" t="s">
        <v>101</v>
      </c>
      <c r="Q37" s="140" t="s">
        <v>107</v>
      </c>
      <c r="R37" s="139"/>
      <c r="S37" s="140"/>
      <c r="T37" s="141"/>
    </row>
    <row r="38" spans="1:20" x14ac:dyDescent="0.25">
      <c r="A38" s="78" t="s">
        <v>102</v>
      </c>
      <c r="B38" s="113"/>
      <c r="C38" s="115"/>
      <c r="D38" s="115"/>
      <c r="E38" s="115"/>
      <c r="F38" s="114"/>
      <c r="G38" s="115"/>
      <c r="H38" s="116"/>
      <c r="I38" s="115"/>
      <c r="J38" s="117"/>
      <c r="N38" s="142"/>
      <c r="O38" s="166"/>
      <c r="P38" s="266">
        <v>2118</v>
      </c>
      <c r="Q38" s="266">
        <v>2117</v>
      </c>
      <c r="R38" s="142"/>
      <c r="S38" s="144"/>
      <c r="T38" s="145"/>
    </row>
    <row r="39" spans="1:20" x14ac:dyDescent="0.25">
      <c r="A39" s="84"/>
      <c r="B39" s="85"/>
      <c r="C39" s="68"/>
      <c r="D39" s="86"/>
      <c r="E39" s="68"/>
      <c r="F39" s="68"/>
      <c r="G39" s="67"/>
      <c r="H39" s="69"/>
      <c r="I39" s="68"/>
      <c r="J39" s="70"/>
      <c r="N39" s="132" t="str">
        <f>O36</f>
        <v>HADI V LETADLE</v>
      </c>
      <c r="O39" s="167"/>
      <c r="P39" s="267"/>
      <c r="Q39" s="267"/>
      <c r="R39" s="132"/>
      <c r="S39" s="133"/>
      <c r="T39" s="273">
        <v>7</v>
      </c>
    </row>
    <row r="40" spans="1:20" x14ac:dyDescent="0.25">
      <c r="A40" s="71" t="str">
        <f>Skupiny!$K4</f>
        <v>SHOWSTAY</v>
      </c>
      <c r="B40" s="87"/>
      <c r="C40" s="243">
        <v>0.68125000000000002</v>
      </c>
      <c r="D40" s="244">
        <v>0.59791666666666665</v>
      </c>
      <c r="E40" s="243">
        <v>0.51458333333333328</v>
      </c>
      <c r="F40" s="243">
        <v>0.88680555555555551</v>
      </c>
      <c r="G40" s="73"/>
      <c r="H40" s="75">
        <v>2</v>
      </c>
      <c r="I40" s="76">
        <v>-14</v>
      </c>
      <c r="J40" s="77">
        <v>4</v>
      </c>
      <c r="N40" s="139" t="s">
        <v>95</v>
      </c>
      <c r="O40" s="168"/>
      <c r="P40" s="268"/>
      <c r="Q40" s="268"/>
      <c r="R40" s="139"/>
      <c r="S40" s="140"/>
      <c r="T40" s="274"/>
    </row>
    <row r="41" spans="1:20" x14ac:dyDescent="0.25">
      <c r="A41" s="89" t="s">
        <v>103</v>
      </c>
      <c r="B41" s="90"/>
      <c r="C41" s="81"/>
      <c r="D41" s="91"/>
      <c r="E41" s="81"/>
      <c r="F41" s="81"/>
      <c r="G41" s="80"/>
      <c r="H41" s="82"/>
      <c r="I41" s="81"/>
      <c r="J41" s="83"/>
      <c r="N41" s="142"/>
      <c r="O41" s="266">
        <v>1221</v>
      </c>
      <c r="P41" s="169"/>
      <c r="Q41" s="266">
        <v>1721</v>
      </c>
      <c r="R41" s="142"/>
      <c r="S41" s="144"/>
      <c r="T41" s="272"/>
    </row>
    <row r="42" spans="1:20" x14ac:dyDescent="0.25">
      <c r="N42" s="132" t="str">
        <f>P36</f>
        <v>Velkej-větší-chromej</v>
      </c>
      <c r="O42" s="267"/>
      <c r="P42" s="170"/>
      <c r="Q42" s="267"/>
      <c r="R42" s="132"/>
      <c r="S42" s="133"/>
      <c r="T42" s="273">
        <v>9</v>
      </c>
    </row>
    <row r="43" spans="1:20" x14ac:dyDescent="0.25">
      <c r="N43" s="139" t="s">
        <v>101</v>
      </c>
      <c r="O43" s="268"/>
      <c r="P43" s="171"/>
      <c r="Q43" s="268"/>
      <c r="R43" s="139"/>
      <c r="S43" s="140"/>
      <c r="T43" s="274"/>
    </row>
    <row r="44" spans="1:20" ht="32.25" customHeight="1" thickBot="1" x14ac:dyDescent="0.3">
      <c r="N44" s="142"/>
      <c r="O44" s="266">
        <v>1821</v>
      </c>
      <c r="P44" s="266">
        <v>2117</v>
      </c>
      <c r="Q44" s="169"/>
      <c r="R44" s="142"/>
      <c r="S44" s="144"/>
      <c r="T44" s="272"/>
    </row>
    <row r="45" spans="1:20" ht="25.2" thickBot="1" x14ac:dyDescent="0.3">
      <c r="A45" s="238" t="str">
        <f>$A$1</f>
        <v>Pinec 2024</v>
      </c>
      <c r="B45" s="238"/>
      <c r="C45" s="238"/>
      <c r="D45" s="238"/>
      <c r="E45" s="238"/>
      <c r="F45" s="238"/>
      <c r="G45" s="238"/>
      <c r="H45" s="238"/>
      <c r="I45" s="238"/>
      <c r="J45" s="238"/>
      <c r="N45" s="132" t="str">
        <f>Q36</f>
        <v>MARNOST</v>
      </c>
      <c r="O45" s="267"/>
      <c r="P45" s="267"/>
      <c r="Q45" s="170"/>
      <c r="R45" s="132"/>
      <c r="S45" s="133"/>
      <c r="T45" s="273">
        <v>8</v>
      </c>
    </row>
    <row r="46" spans="1:20" ht="13.8" thickBot="1" x14ac:dyDescent="0.3">
      <c r="A46" s="235" t="s">
        <v>104</v>
      </c>
      <c r="B46" s="235"/>
      <c r="C46" s="92"/>
      <c r="D46" s="92"/>
      <c r="E46" s="92"/>
      <c r="F46" s="92"/>
      <c r="G46" s="92"/>
      <c r="H46" s="93"/>
      <c r="I46" s="94"/>
      <c r="J46" s="95"/>
      <c r="N46" s="139" t="s">
        <v>107</v>
      </c>
      <c r="O46" s="268"/>
      <c r="P46" s="268"/>
      <c r="Q46" s="171"/>
      <c r="R46" s="139"/>
      <c r="S46" s="140"/>
      <c r="T46" s="141"/>
    </row>
    <row r="47" spans="1:20" ht="13.8" thickBot="1" x14ac:dyDescent="0.3">
      <c r="A47" s="235"/>
      <c r="B47" s="235"/>
      <c r="C47" s="57" t="str">
        <f>A50</f>
        <v>SPARTAK BOYS</v>
      </c>
      <c r="D47" s="57" t="str">
        <f>A53</f>
        <v>ŠNORCHL</v>
      </c>
      <c r="E47" s="57" t="str">
        <f>A56</f>
        <v>Velkej-větší-chromej</v>
      </c>
      <c r="F47" s="57" t="str">
        <f>A59</f>
        <v>VLČÁCI</v>
      </c>
      <c r="G47" s="57"/>
      <c r="H47" s="96" t="s">
        <v>91</v>
      </c>
      <c r="I47" s="59" t="s">
        <v>92</v>
      </c>
      <c r="J47" s="97" t="s">
        <v>84</v>
      </c>
      <c r="N47" s="131"/>
      <c r="O47" s="131"/>
      <c r="P47" s="131"/>
      <c r="Q47" s="131"/>
      <c r="R47" s="131"/>
      <c r="S47" s="131"/>
      <c r="T47" s="131"/>
    </row>
    <row r="48" spans="1:20" x14ac:dyDescent="0.25">
      <c r="A48" s="235"/>
      <c r="B48" s="235"/>
      <c r="C48" s="61" t="s">
        <v>105</v>
      </c>
      <c r="D48" s="61" t="s">
        <v>106</v>
      </c>
      <c r="E48" s="61" t="s">
        <v>107</v>
      </c>
      <c r="F48" s="61" t="s">
        <v>108</v>
      </c>
      <c r="G48" s="61"/>
      <c r="H48" s="98"/>
      <c r="I48" s="99"/>
      <c r="J48" s="100"/>
      <c r="N48" s="131"/>
      <c r="O48" s="131"/>
      <c r="P48" s="131"/>
      <c r="Q48" s="131"/>
      <c r="R48" s="131"/>
      <c r="S48" s="131"/>
      <c r="T48" s="131"/>
    </row>
    <row r="49" spans="1:20" x14ac:dyDescent="0.25">
      <c r="A49" s="101"/>
      <c r="B49" s="102"/>
      <c r="C49" s="103"/>
      <c r="D49" s="104"/>
      <c r="E49" s="104"/>
      <c r="F49" s="104"/>
      <c r="G49" s="104"/>
      <c r="H49" s="105"/>
      <c r="I49" s="104"/>
      <c r="J49" s="106"/>
      <c r="N49" s="131"/>
      <c r="O49" s="131"/>
      <c r="P49" s="131"/>
      <c r="Q49" s="131"/>
      <c r="R49" s="131"/>
      <c r="S49" s="131"/>
      <c r="T49" s="131"/>
    </row>
    <row r="50" spans="1:20" ht="13.8" thickBot="1" x14ac:dyDescent="0.3">
      <c r="A50" s="71" t="str">
        <f>Skupiny!$C5</f>
        <v>SPARTAK BOYS</v>
      </c>
      <c r="B50" s="107"/>
      <c r="C50" s="108"/>
      <c r="D50" s="109">
        <v>0.38958333333333334</v>
      </c>
      <c r="E50" s="109">
        <v>0.72291666666666665</v>
      </c>
      <c r="F50" s="109">
        <v>0.76458333333333328</v>
      </c>
      <c r="G50" s="109"/>
      <c r="H50" s="110">
        <v>0</v>
      </c>
      <c r="I50" s="111"/>
      <c r="J50" s="112">
        <v>4</v>
      </c>
      <c r="N50" s="131"/>
      <c r="O50" s="131"/>
      <c r="P50" s="131"/>
      <c r="Q50" s="131"/>
      <c r="R50" s="131"/>
      <c r="S50" s="131"/>
      <c r="T50" s="131"/>
    </row>
    <row r="51" spans="1:20" ht="21" thickBot="1" x14ac:dyDescent="0.4">
      <c r="A51" s="78" t="s">
        <v>105</v>
      </c>
      <c r="B51" s="113"/>
      <c r="C51" s="114"/>
      <c r="D51" s="115"/>
      <c r="E51" s="115"/>
      <c r="F51" s="115"/>
      <c r="G51" s="115"/>
      <c r="H51" s="116"/>
      <c r="I51" s="115"/>
      <c r="J51" s="117"/>
      <c r="N51" s="239" t="s">
        <v>113</v>
      </c>
      <c r="O51" s="239"/>
      <c r="P51" s="239"/>
      <c r="Q51" s="239"/>
      <c r="R51" s="239"/>
      <c r="S51" s="239"/>
      <c r="T51" s="239"/>
    </row>
    <row r="52" spans="1:20" x14ac:dyDescent="0.25">
      <c r="A52" s="101"/>
      <c r="B52" s="102"/>
      <c r="C52" s="104"/>
      <c r="D52" s="103"/>
      <c r="E52" s="266">
        <v>2114</v>
      </c>
      <c r="F52" s="266">
        <v>2112</v>
      </c>
      <c r="G52" s="104"/>
      <c r="H52" s="105"/>
      <c r="I52" s="104"/>
      <c r="J52" s="106"/>
      <c r="N52" s="132"/>
      <c r="O52" s="133"/>
      <c r="P52" s="133"/>
      <c r="Q52" s="133"/>
      <c r="R52" s="132"/>
      <c r="S52" s="133"/>
      <c r="T52" s="134"/>
    </row>
    <row r="53" spans="1:20" x14ac:dyDescent="0.25">
      <c r="A53" s="71" t="str">
        <f>Skupiny!$E5</f>
        <v>ŠNORCHL</v>
      </c>
      <c r="B53" s="107"/>
      <c r="C53" s="109">
        <v>0.88124999999999998</v>
      </c>
      <c r="D53" s="108"/>
      <c r="E53" s="267"/>
      <c r="F53" s="267"/>
      <c r="G53" s="109"/>
      <c r="H53" s="110">
        <v>6</v>
      </c>
      <c r="I53" s="111"/>
      <c r="J53" s="112">
        <v>1</v>
      </c>
      <c r="N53" s="172"/>
      <c r="O53" s="173" t="s">
        <v>31</v>
      </c>
      <c r="P53" s="173" t="s">
        <v>51</v>
      </c>
      <c r="Q53" s="173" t="s">
        <v>50</v>
      </c>
      <c r="R53" s="174" t="s">
        <v>110</v>
      </c>
      <c r="S53" s="175" t="s">
        <v>92</v>
      </c>
      <c r="T53" s="176" t="s">
        <v>84</v>
      </c>
    </row>
    <row r="54" spans="1:20" x14ac:dyDescent="0.25">
      <c r="A54" s="78" t="s">
        <v>106</v>
      </c>
      <c r="B54" s="113"/>
      <c r="C54" s="115"/>
      <c r="D54" s="114"/>
      <c r="E54" s="268"/>
      <c r="F54" s="268"/>
      <c r="G54" s="115"/>
      <c r="H54" s="116"/>
      <c r="I54" s="115"/>
      <c r="J54" s="117"/>
      <c r="N54" s="139"/>
      <c r="O54" s="140" t="s">
        <v>96</v>
      </c>
      <c r="P54" s="140" t="s">
        <v>102</v>
      </c>
      <c r="Q54" s="140" t="s">
        <v>108</v>
      </c>
      <c r="R54" s="139"/>
      <c r="S54" s="140"/>
      <c r="T54" s="141"/>
    </row>
    <row r="55" spans="1:20" x14ac:dyDescent="0.25">
      <c r="A55" s="101"/>
      <c r="B55" s="102"/>
      <c r="C55" s="266">
        <v>2117</v>
      </c>
      <c r="D55" s="266">
        <v>1421</v>
      </c>
      <c r="E55" s="103"/>
      <c r="F55" s="266">
        <v>1521</v>
      </c>
      <c r="G55" s="104"/>
      <c r="H55" s="105"/>
      <c r="I55" s="104"/>
      <c r="J55" s="106"/>
      <c r="N55" s="142"/>
      <c r="O55" s="177"/>
      <c r="P55" s="266">
        <v>1821</v>
      </c>
      <c r="Q55" s="266">
        <v>2118</v>
      </c>
      <c r="R55" s="142"/>
      <c r="S55" s="144"/>
      <c r="T55" s="278"/>
    </row>
    <row r="56" spans="1:20" x14ac:dyDescent="0.25">
      <c r="A56" s="71" t="str">
        <f>Skupiny!$G5</f>
        <v>Velkej-větší-chromej</v>
      </c>
      <c r="B56" s="107"/>
      <c r="C56" s="267"/>
      <c r="D56" s="267"/>
      <c r="E56" s="108"/>
      <c r="F56" s="267"/>
      <c r="G56" s="109"/>
      <c r="H56" s="110">
        <v>2</v>
      </c>
      <c r="I56" s="111"/>
      <c r="J56" s="112">
        <v>3</v>
      </c>
      <c r="N56" s="178" t="str">
        <f>O53</f>
        <v>HROŠI</v>
      </c>
      <c r="O56" s="179"/>
      <c r="P56" s="267"/>
      <c r="Q56" s="267"/>
      <c r="R56" s="132">
        <v>2</v>
      </c>
      <c r="S56" s="133">
        <v>0</v>
      </c>
      <c r="T56" s="279">
        <v>11</v>
      </c>
    </row>
    <row r="57" spans="1:20" x14ac:dyDescent="0.25">
      <c r="A57" s="78" t="s">
        <v>107</v>
      </c>
      <c r="B57" s="113"/>
      <c r="C57" s="268"/>
      <c r="D57" s="268"/>
      <c r="E57" s="114"/>
      <c r="F57" s="268"/>
      <c r="G57" s="115"/>
      <c r="H57" s="116"/>
      <c r="I57" s="115"/>
      <c r="J57" s="117"/>
      <c r="N57" s="139" t="s">
        <v>96</v>
      </c>
      <c r="O57" s="180"/>
      <c r="P57" s="268"/>
      <c r="Q57" s="268"/>
      <c r="R57" s="139"/>
      <c r="S57" s="140"/>
      <c r="T57" s="280"/>
    </row>
    <row r="58" spans="1:20" x14ac:dyDescent="0.25">
      <c r="A58" s="101"/>
      <c r="B58" s="102"/>
      <c r="C58" s="266">
        <v>2118</v>
      </c>
      <c r="D58" s="266">
        <v>1221</v>
      </c>
      <c r="E58" s="266">
        <v>2115</v>
      </c>
      <c r="F58" s="103"/>
      <c r="G58" s="104"/>
      <c r="H58" s="105"/>
      <c r="I58" s="104"/>
      <c r="J58" s="106"/>
      <c r="N58" s="142"/>
      <c r="O58" s="266">
        <v>2118</v>
      </c>
      <c r="P58" s="181"/>
      <c r="Q58" s="266">
        <v>1921</v>
      </c>
      <c r="R58" s="142"/>
      <c r="S58" s="144"/>
      <c r="T58" s="278"/>
    </row>
    <row r="59" spans="1:20" x14ac:dyDescent="0.25">
      <c r="A59" s="71" t="str">
        <f>Skupiny!$I5</f>
        <v>VLČÁCI</v>
      </c>
      <c r="B59" s="107"/>
      <c r="C59" s="267"/>
      <c r="D59" s="267"/>
      <c r="E59" s="267"/>
      <c r="F59" s="108"/>
      <c r="G59" s="111"/>
      <c r="H59" s="110">
        <v>4</v>
      </c>
      <c r="I59" s="111"/>
      <c r="J59" s="112">
        <v>2</v>
      </c>
      <c r="N59" s="132" t="str">
        <f>P53</f>
        <v>SPARTAK BOYS</v>
      </c>
      <c r="O59" s="267"/>
      <c r="P59" s="182"/>
      <c r="Q59" s="267"/>
      <c r="R59" s="132">
        <v>2</v>
      </c>
      <c r="S59" s="133">
        <v>1</v>
      </c>
      <c r="T59" s="279">
        <v>10</v>
      </c>
    </row>
    <row r="60" spans="1:20" x14ac:dyDescent="0.25">
      <c r="A60" s="78" t="s">
        <v>108</v>
      </c>
      <c r="B60" s="113"/>
      <c r="C60" s="268"/>
      <c r="D60" s="268"/>
      <c r="E60" s="268"/>
      <c r="F60" s="114"/>
      <c r="G60" s="115"/>
      <c r="H60" s="116"/>
      <c r="I60" s="115"/>
      <c r="J60" s="117"/>
      <c r="N60" s="139" t="s">
        <v>102</v>
      </c>
      <c r="O60" s="268"/>
      <c r="P60" s="183"/>
      <c r="Q60" s="268"/>
      <c r="R60" s="139"/>
      <c r="S60" s="140"/>
      <c r="T60" s="280"/>
    </row>
    <row r="61" spans="1:20" x14ac:dyDescent="0.25">
      <c r="N61" s="142"/>
      <c r="O61" s="266">
        <v>1821</v>
      </c>
      <c r="P61" s="266">
        <v>2119</v>
      </c>
      <c r="Q61" s="181"/>
      <c r="R61" s="142"/>
      <c r="S61" s="144"/>
      <c r="T61" s="278"/>
    </row>
    <row r="62" spans="1:20" x14ac:dyDescent="0.25">
      <c r="N62" s="132" t="str">
        <f>Q53</f>
        <v>SHOWSTAY</v>
      </c>
      <c r="O62" s="267"/>
      <c r="P62" s="267"/>
      <c r="Q62" s="182"/>
      <c r="R62" s="132">
        <v>2</v>
      </c>
      <c r="S62" s="133">
        <v>-1</v>
      </c>
      <c r="T62" s="279">
        <v>12</v>
      </c>
    </row>
    <row r="63" spans="1:20" x14ac:dyDescent="0.25">
      <c r="N63" s="139" t="s">
        <v>108</v>
      </c>
      <c r="O63" s="268"/>
      <c r="P63" s="268"/>
      <c r="Q63" s="183"/>
      <c r="R63" s="139"/>
      <c r="S63" s="140"/>
      <c r="T63" s="280"/>
    </row>
    <row r="64" spans="1:20" ht="24.6" x14ac:dyDescent="0.25">
      <c r="A64" s="118"/>
      <c r="B64" s="118"/>
      <c r="C64" s="118"/>
      <c r="D64" s="118"/>
      <c r="E64" s="118"/>
      <c r="F64" s="118"/>
      <c r="G64" s="118"/>
      <c r="H64" s="118"/>
      <c r="I64" s="118"/>
      <c r="J64" s="118"/>
    </row>
    <row r="65" spans="1:20" ht="21.6" thickBot="1" x14ac:dyDescent="0.3">
      <c r="A65" s="119"/>
      <c r="B65" s="119"/>
      <c r="C65" s="120"/>
      <c r="D65" s="120"/>
      <c r="E65" s="120"/>
      <c r="F65" s="120"/>
      <c r="G65" s="120"/>
      <c r="H65" s="121"/>
      <c r="I65" s="121"/>
      <c r="J65" s="122"/>
    </row>
    <row r="66" spans="1:20" ht="21.6" thickBot="1" x14ac:dyDescent="0.4">
      <c r="A66" s="119"/>
      <c r="B66" s="119"/>
      <c r="C66" s="123"/>
      <c r="D66" s="123"/>
      <c r="E66" s="123"/>
      <c r="F66" s="123"/>
      <c r="G66" s="123"/>
      <c r="H66" s="124"/>
      <c r="I66" s="125"/>
      <c r="J66" s="124"/>
      <c r="N66" s="239" t="s">
        <v>114</v>
      </c>
      <c r="O66" s="239"/>
      <c r="P66" s="239"/>
      <c r="Q66" s="239"/>
      <c r="R66" s="239"/>
      <c r="S66" s="239"/>
      <c r="T66" s="239"/>
    </row>
    <row r="67" spans="1:20" ht="21" x14ac:dyDescent="0.25">
      <c r="A67" s="119"/>
      <c r="B67" s="119"/>
      <c r="C67" s="126"/>
      <c r="D67" s="126"/>
      <c r="E67" s="126"/>
      <c r="F67" s="126"/>
      <c r="G67" s="126"/>
      <c r="H67" s="121"/>
      <c r="I67" s="121"/>
      <c r="J67" s="122"/>
      <c r="N67" s="132"/>
      <c r="O67" s="133"/>
      <c r="P67" s="133"/>
      <c r="Q67" s="133"/>
      <c r="R67" s="132"/>
      <c r="S67" s="133"/>
      <c r="T67" s="134"/>
    </row>
    <row r="68" spans="1:20" x14ac:dyDescent="0.25">
      <c r="A68" s="121"/>
      <c r="B68" s="121"/>
      <c r="C68" s="127"/>
      <c r="D68" s="127"/>
      <c r="E68" s="127"/>
      <c r="F68" s="127"/>
      <c r="G68" s="127"/>
      <c r="H68" s="127"/>
      <c r="I68" s="127"/>
      <c r="J68" s="127"/>
      <c r="N68" s="172"/>
      <c r="O68" s="173" t="s">
        <v>24</v>
      </c>
      <c r="P68" s="173" t="s">
        <v>39</v>
      </c>
      <c r="Q68" s="173"/>
      <c r="R68" s="174" t="s">
        <v>110</v>
      </c>
      <c r="S68" s="175" t="s">
        <v>92</v>
      </c>
      <c r="T68" s="176" t="s">
        <v>84</v>
      </c>
    </row>
    <row r="69" spans="1:20" x14ac:dyDescent="0.25">
      <c r="A69" s="128"/>
      <c r="B69" s="121"/>
      <c r="C69" s="127"/>
      <c r="D69" s="129"/>
      <c r="E69" s="129"/>
      <c r="F69" s="129"/>
      <c r="G69" s="129"/>
      <c r="H69" s="127"/>
      <c r="I69" s="127"/>
      <c r="J69" s="127"/>
      <c r="N69" s="139"/>
      <c r="O69" s="140" t="s">
        <v>97</v>
      </c>
      <c r="P69" s="140" t="s">
        <v>103</v>
      </c>
      <c r="Q69" s="140" t="s">
        <v>115</v>
      </c>
      <c r="R69" s="139"/>
      <c r="S69" s="140"/>
      <c r="T69" s="141"/>
    </row>
    <row r="70" spans="1:20" x14ac:dyDescent="0.25">
      <c r="A70" s="130"/>
      <c r="B70" s="121"/>
      <c r="C70" s="127"/>
      <c r="D70" s="127"/>
      <c r="E70" s="127"/>
      <c r="F70" s="127"/>
      <c r="G70" s="127"/>
      <c r="H70" s="127"/>
      <c r="I70" s="127"/>
      <c r="J70" s="127"/>
      <c r="N70" s="142"/>
      <c r="O70" s="177"/>
      <c r="P70" s="266">
        <v>1021</v>
      </c>
      <c r="Q70" s="266"/>
      <c r="R70" s="142"/>
      <c r="S70" s="144"/>
      <c r="T70" s="145"/>
    </row>
    <row r="71" spans="1:20" x14ac:dyDescent="0.25">
      <c r="A71" s="121"/>
      <c r="B71" s="121"/>
      <c r="C71" s="127"/>
      <c r="D71" s="127"/>
      <c r="E71" s="127"/>
      <c r="F71" s="127"/>
      <c r="G71" s="127"/>
      <c r="H71" s="127"/>
      <c r="I71" s="127"/>
      <c r="J71" s="127"/>
      <c r="N71" s="132" t="str">
        <f>O68</f>
        <v>B-FIT</v>
      </c>
      <c r="O71" s="179"/>
      <c r="P71" s="267"/>
      <c r="Q71" s="267"/>
      <c r="R71" s="132"/>
      <c r="S71" s="133"/>
      <c r="T71" s="273">
        <v>14</v>
      </c>
    </row>
    <row r="72" spans="1:20" x14ac:dyDescent="0.25">
      <c r="A72" s="128"/>
      <c r="B72" s="121"/>
      <c r="C72" s="129"/>
      <c r="D72" s="127"/>
      <c r="E72" s="129"/>
      <c r="F72" s="129"/>
      <c r="G72" s="129"/>
      <c r="H72" s="127"/>
      <c r="I72" s="127"/>
      <c r="J72" s="127"/>
      <c r="N72" s="139" t="s">
        <v>97</v>
      </c>
      <c r="O72" s="180"/>
      <c r="P72" s="268"/>
      <c r="Q72" s="268"/>
      <c r="R72" s="139"/>
      <c r="S72" s="140"/>
      <c r="T72" s="274"/>
    </row>
    <row r="73" spans="1:20" x14ac:dyDescent="0.25">
      <c r="A73" s="130"/>
      <c r="B73" s="121"/>
      <c r="C73" s="127"/>
      <c r="D73" s="127"/>
      <c r="E73" s="127"/>
      <c r="F73" s="127"/>
      <c r="G73" s="127"/>
      <c r="H73" s="127"/>
      <c r="I73" s="127"/>
      <c r="J73" s="127"/>
      <c r="N73" s="142"/>
      <c r="O73" s="266">
        <v>2110</v>
      </c>
      <c r="P73" s="181"/>
      <c r="Q73" s="266"/>
      <c r="R73" s="142"/>
      <c r="S73" s="144"/>
      <c r="T73" s="272"/>
    </row>
    <row r="74" spans="1:20" x14ac:dyDescent="0.25">
      <c r="A74" s="121"/>
      <c r="B74" s="121"/>
      <c r="C74" s="127"/>
      <c r="D74" s="127"/>
      <c r="E74" s="127"/>
      <c r="F74" s="127"/>
      <c r="G74" s="127"/>
      <c r="H74" s="127"/>
      <c r="I74" s="127"/>
      <c r="J74" s="127"/>
      <c r="N74" s="132" t="str">
        <f>P68</f>
        <v>KREDATI</v>
      </c>
      <c r="O74" s="267"/>
      <c r="P74" s="182"/>
      <c r="Q74" s="267"/>
      <c r="R74" s="132"/>
      <c r="S74" s="133"/>
      <c r="T74" s="273">
        <v>13</v>
      </c>
    </row>
    <row r="75" spans="1:20" x14ac:dyDescent="0.25">
      <c r="A75" s="128"/>
      <c r="B75" s="121"/>
      <c r="C75" s="129"/>
      <c r="D75" s="129"/>
      <c r="E75" s="127"/>
      <c r="F75" s="129"/>
      <c r="G75" s="129"/>
      <c r="H75" s="127"/>
      <c r="I75" s="127"/>
      <c r="J75" s="127"/>
      <c r="N75" s="139" t="s">
        <v>103</v>
      </c>
      <c r="O75" s="268"/>
      <c r="P75" s="183"/>
      <c r="Q75" s="268"/>
      <c r="R75" s="139"/>
      <c r="S75" s="140"/>
      <c r="T75" s="141"/>
    </row>
    <row r="76" spans="1:20" x14ac:dyDescent="0.25">
      <c r="A76" s="130"/>
      <c r="B76" s="121"/>
      <c r="C76" s="127"/>
      <c r="D76" s="127"/>
      <c r="E76" s="127"/>
      <c r="F76" s="127"/>
      <c r="G76" s="127"/>
      <c r="H76" s="127"/>
      <c r="I76" s="127"/>
      <c r="J76" s="127"/>
      <c r="N76" s="142"/>
      <c r="O76" s="266"/>
      <c r="P76" s="266"/>
      <c r="Q76" s="181"/>
      <c r="R76" s="142"/>
      <c r="S76" s="144"/>
      <c r="T76" s="145"/>
    </row>
    <row r="77" spans="1:20" x14ac:dyDescent="0.25">
      <c r="A77" s="121"/>
      <c r="B77" s="121"/>
      <c r="C77" s="127"/>
      <c r="D77" s="127"/>
      <c r="E77" s="127"/>
      <c r="F77" s="127"/>
      <c r="G77" s="127"/>
      <c r="H77" s="127"/>
      <c r="I77" s="127"/>
      <c r="J77" s="127"/>
      <c r="N77" s="132">
        <f>Q68</f>
        <v>0</v>
      </c>
      <c r="O77" s="267"/>
      <c r="P77" s="267"/>
      <c r="Q77" s="182"/>
      <c r="R77" s="132"/>
      <c r="S77" s="133"/>
      <c r="T77" s="134"/>
    </row>
    <row r="78" spans="1:20" x14ac:dyDescent="0.25">
      <c r="A78" s="128"/>
      <c r="B78" s="121"/>
      <c r="C78" s="129"/>
      <c r="D78" s="129"/>
      <c r="E78" s="129"/>
      <c r="F78" s="127"/>
      <c r="G78" s="127"/>
      <c r="H78" s="127"/>
      <c r="I78" s="127"/>
      <c r="J78" s="127"/>
      <c r="N78" s="139" t="s">
        <v>115</v>
      </c>
      <c r="O78" s="268"/>
      <c r="P78" s="268"/>
      <c r="Q78" s="183"/>
      <c r="R78" s="139"/>
      <c r="S78" s="140"/>
      <c r="T78" s="141"/>
    </row>
    <row r="79" spans="1:20" x14ac:dyDescent="0.25">
      <c r="A79" s="130"/>
      <c r="B79" s="121"/>
      <c r="C79" s="127"/>
      <c r="D79" s="127"/>
      <c r="E79" s="127"/>
      <c r="F79" s="127"/>
      <c r="G79" s="127"/>
      <c r="H79" s="127"/>
      <c r="I79" s="127"/>
      <c r="J79" s="127"/>
    </row>
  </sheetData>
  <mergeCells count="50">
    <mergeCell ref="Q73:Q75"/>
    <mergeCell ref="O73:O75"/>
    <mergeCell ref="O76:O78"/>
    <mergeCell ref="P76:P78"/>
    <mergeCell ref="O58:O60"/>
    <mergeCell ref="O61:O63"/>
    <mergeCell ref="P61:P63"/>
    <mergeCell ref="P70:P72"/>
    <mergeCell ref="Q70:Q72"/>
    <mergeCell ref="Q38:Q40"/>
    <mergeCell ref="Q41:Q43"/>
    <mergeCell ref="P55:P57"/>
    <mergeCell ref="Q55:Q57"/>
    <mergeCell ref="Q58:Q60"/>
    <mergeCell ref="C55:C57"/>
    <mergeCell ref="D55:D57"/>
    <mergeCell ref="C58:C60"/>
    <mergeCell ref="D58:D60"/>
    <mergeCell ref="E58:E60"/>
    <mergeCell ref="E52:E54"/>
    <mergeCell ref="F52:F54"/>
    <mergeCell ref="F55:F57"/>
    <mergeCell ref="C8:C10"/>
    <mergeCell ref="P5:P7"/>
    <mergeCell ref="Q5:Q7"/>
    <mergeCell ref="Q8:Q10"/>
    <mergeCell ref="O11:O13"/>
    <mergeCell ref="P11:P13"/>
    <mergeCell ref="O8:O10"/>
    <mergeCell ref="N1:T1"/>
    <mergeCell ref="N17:T17"/>
    <mergeCell ref="N34:T34"/>
    <mergeCell ref="N51:T51"/>
    <mergeCell ref="N66:T66"/>
    <mergeCell ref="P21:P23"/>
    <mergeCell ref="Q21:Q23"/>
    <mergeCell ref="Q24:Q26"/>
    <mergeCell ref="O24:O26"/>
    <mergeCell ref="O27:O29"/>
    <mergeCell ref="P27:P29"/>
    <mergeCell ref="O41:O43"/>
    <mergeCell ref="O44:O46"/>
    <mergeCell ref="P44:P46"/>
    <mergeCell ref="P38:P40"/>
    <mergeCell ref="A46:B48"/>
    <mergeCell ref="A1:J1"/>
    <mergeCell ref="A2:B4"/>
    <mergeCell ref="A23:J23"/>
    <mergeCell ref="A24:B26"/>
    <mergeCell ref="A45:J45"/>
  </mergeCells>
  <pageMargins left="0.21527777777777801" right="0.17361111111111099" top="0.17638888888888901" bottom="0.145833333333333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79"/>
  <sheetViews>
    <sheetView topLeftCell="A30" zoomScale="70" zoomScaleNormal="70" workbookViewId="0">
      <selection activeCell="R75" sqref="R75"/>
    </sheetView>
  </sheetViews>
  <sheetFormatPr defaultColWidth="9.33203125" defaultRowHeight="13.2" x14ac:dyDescent="0.25"/>
  <cols>
    <col min="2" max="2" width="8.44140625" customWidth="1"/>
    <col min="3" max="6" width="17.6640625" style="3" customWidth="1"/>
    <col min="7" max="7" width="20.109375" style="3" customWidth="1"/>
    <col min="8" max="10" width="14" customWidth="1"/>
    <col min="14" max="20" width="15.44140625" customWidth="1"/>
  </cols>
  <sheetData>
    <row r="1" spans="1:20" ht="38.25" customHeight="1" thickBot="1" x14ac:dyDescent="0.4">
      <c r="A1" s="236" t="str">
        <f>"Volejbal " &amp;Týmy!B2</f>
        <v>Volejbal 2024</v>
      </c>
      <c r="B1" s="236"/>
      <c r="C1" s="236"/>
      <c r="D1" s="236"/>
      <c r="E1" s="236"/>
      <c r="F1" s="236"/>
      <c r="G1" s="236"/>
      <c r="H1" s="236"/>
      <c r="I1" s="236"/>
      <c r="J1" s="236"/>
      <c r="N1" s="239" t="s">
        <v>109</v>
      </c>
      <c r="O1" s="239"/>
      <c r="P1" s="239"/>
      <c r="Q1" s="239"/>
      <c r="R1" s="239"/>
      <c r="S1" s="239"/>
      <c r="T1" s="239"/>
    </row>
    <row r="2" spans="1:20" ht="13.8" customHeight="1" thickBot="1" x14ac:dyDescent="0.3">
      <c r="A2" s="237" t="s">
        <v>90</v>
      </c>
      <c r="B2" s="237"/>
      <c r="C2" s="53"/>
      <c r="D2" s="53"/>
      <c r="E2" s="53"/>
      <c r="F2" s="53"/>
      <c r="G2" s="53"/>
      <c r="H2" s="54"/>
      <c r="I2" s="55"/>
      <c r="J2" s="56"/>
      <c r="N2" s="132"/>
      <c r="O2" s="133"/>
      <c r="P2" s="133"/>
      <c r="Q2" s="133"/>
      <c r="R2" s="132"/>
      <c r="S2" s="133"/>
      <c r="T2" s="134"/>
    </row>
    <row r="3" spans="1:20" ht="13.8" customHeight="1" thickBot="1" x14ac:dyDescent="0.3">
      <c r="A3" s="237"/>
      <c r="B3" s="237"/>
      <c r="C3" s="57" t="str">
        <f>A6</f>
        <v>FORHENĎÁCI</v>
      </c>
      <c r="D3" s="57" t="str">
        <f>A9</f>
        <v>HADI V LETADLE</v>
      </c>
      <c r="E3" s="57" t="str">
        <f>A12</f>
        <v>LACHTANI</v>
      </c>
      <c r="F3" s="57" t="str">
        <f>A15</f>
        <v>ŠNORCHL</v>
      </c>
      <c r="G3" s="57" t="str">
        <f>A18</f>
        <v>Velkej-větší-chromej</v>
      </c>
      <c r="H3" s="58" t="s">
        <v>91</v>
      </c>
      <c r="I3" s="59" t="s">
        <v>92</v>
      </c>
      <c r="J3" s="60" t="s">
        <v>84</v>
      </c>
      <c r="N3" s="135"/>
      <c r="O3" s="133" t="s">
        <v>58</v>
      </c>
      <c r="P3" s="133" t="s">
        <v>20</v>
      </c>
      <c r="Q3" s="133" t="s">
        <v>42</v>
      </c>
      <c r="R3" s="136" t="s">
        <v>110</v>
      </c>
      <c r="S3" s="137" t="s">
        <v>92</v>
      </c>
      <c r="T3" s="138" t="s">
        <v>84</v>
      </c>
    </row>
    <row r="4" spans="1:20" ht="13.8" customHeight="1" x14ac:dyDescent="0.25">
      <c r="A4" s="237"/>
      <c r="B4" s="237"/>
      <c r="C4" s="61" t="s">
        <v>93</v>
      </c>
      <c r="D4" s="61" t="s">
        <v>94</v>
      </c>
      <c r="E4" s="61" t="s">
        <v>95</v>
      </c>
      <c r="F4" s="61" t="s">
        <v>96</v>
      </c>
      <c r="G4" s="61" t="s">
        <v>97</v>
      </c>
      <c r="H4" s="62"/>
      <c r="I4" s="63"/>
      <c r="J4" s="64"/>
      <c r="N4" s="139"/>
      <c r="O4" s="140" t="s">
        <v>93</v>
      </c>
      <c r="P4" s="140" t="s">
        <v>99</v>
      </c>
      <c r="Q4" s="140" t="s">
        <v>105</v>
      </c>
      <c r="R4" s="139"/>
      <c r="S4" s="140"/>
      <c r="T4" s="141"/>
    </row>
    <row r="5" spans="1:20" ht="13.8" customHeight="1" x14ac:dyDescent="0.25">
      <c r="A5" s="65"/>
      <c r="B5" s="66"/>
      <c r="C5" s="67"/>
      <c r="D5" s="68"/>
      <c r="E5" s="68"/>
      <c r="F5" s="68"/>
      <c r="G5" s="68"/>
      <c r="H5" s="69"/>
      <c r="I5" s="68"/>
      <c r="J5" s="70"/>
      <c r="N5" s="142"/>
      <c r="O5" s="67"/>
      <c r="P5" s="68"/>
      <c r="Q5" s="68"/>
      <c r="R5" s="142"/>
      <c r="S5" s="144"/>
      <c r="T5" s="272"/>
    </row>
    <row r="6" spans="1:20" ht="13.8" customHeight="1" x14ac:dyDescent="0.25">
      <c r="A6" s="71" t="str">
        <f>Skupiny!$C9</f>
        <v>FORHENĎÁCI</v>
      </c>
      <c r="B6" s="72"/>
      <c r="C6" s="73"/>
      <c r="D6" s="291">
        <v>11</v>
      </c>
      <c r="E6" s="291">
        <v>2</v>
      </c>
      <c r="F6" s="291">
        <v>20</v>
      </c>
      <c r="G6" s="291">
        <v>11</v>
      </c>
      <c r="H6" s="75">
        <v>7</v>
      </c>
      <c r="I6" s="76"/>
      <c r="J6" s="77">
        <v>3</v>
      </c>
      <c r="N6" s="133" t="str">
        <f>O3</f>
        <v>VLČÁCI</v>
      </c>
      <c r="O6" s="73"/>
      <c r="P6" s="291">
        <v>11</v>
      </c>
      <c r="Q6" s="291">
        <v>11</v>
      </c>
      <c r="R6" s="132"/>
      <c r="S6" s="133"/>
      <c r="T6" s="273">
        <v>1</v>
      </c>
    </row>
    <row r="7" spans="1:20" ht="13.8" customHeight="1" x14ac:dyDescent="0.25">
      <c r="A7" s="78" t="s">
        <v>93</v>
      </c>
      <c r="B7" s="79"/>
      <c r="C7" s="80"/>
      <c r="D7" s="81" t="s">
        <v>182</v>
      </c>
      <c r="E7" s="81" t="s">
        <v>185</v>
      </c>
      <c r="F7" s="81"/>
      <c r="G7" s="81" t="s">
        <v>183</v>
      </c>
      <c r="H7" s="82"/>
      <c r="I7" s="81"/>
      <c r="J7" s="83"/>
      <c r="N7" s="139" t="s">
        <v>93</v>
      </c>
      <c r="O7" s="80"/>
      <c r="P7" s="81" t="s">
        <v>182</v>
      </c>
      <c r="Q7" s="81" t="s">
        <v>197</v>
      </c>
      <c r="R7" s="139"/>
      <c r="S7" s="140"/>
      <c r="T7" s="274"/>
    </row>
    <row r="8" spans="1:20" x14ac:dyDescent="0.25">
      <c r="A8" s="65"/>
      <c r="B8" s="66"/>
      <c r="C8" s="68"/>
      <c r="D8" s="67"/>
      <c r="E8" s="68"/>
      <c r="F8" s="68"/>
      <c r="G8" s="68"/>
      <c r="H8" s="69"/>
      <c r="I8" s="68"/>
      <c r="J8" s="70"/>
      <c r="N8" s="142"/>
      <c r="O8" s="68"/>
      <c r="P8" s="67"/>
      <c r="Q8" s="68"/>
      <c r="R8" s="142"/>
      <c r="S8" s="144"/>
      <c r="T8" s="272"/>
    </row>
    <row r="9" spans="1:20" x14ac:dyDescent="0.25">
      <c r="A9" s="71" t="str">
        <f>Skupiny!$E9</f>
        <v>HADI V LETADLE</v>
      </c>
      <c r="B9" s="72"/>
      <c r="C9" s="291">
        <v>11</v>
      </c>
      <c r="D9" s="73"/>
      <c r="E9" s="291">
        <v>2</v>
      </c>
      <c r="F9" s="291">
        <v>2</v>
      </c>
      <c r="G9" s="291">
        <v>2</v>
      </c>
      <c r="H9" s="75">
        <v>1</v>
      </c>
      <c r="I9" s="76"/>
      <c r="J9" s="77">
        <v>5</v>
      </c>
      <c r="N9" s="132" t="str">
        <f>P3</f>
        <v>BAD BOYS</v>
      </c>
      <c r="O9" s="291">
        <v>11</v>
      </c>
      <c r="P9" s="73"/>
      <c r="Q9" s="291">
        <v>2</v>
      </c>
      <c r="R9" s="132"/>
      <c r="S9" s="133"/>
      <c r="T9" s="273">
        <v>3</v>
      </c>
    </row>
    <row r="10" spans="1:20" x14ac:dyDescent="0.25">
      <c r="A10" s="78" t="s">
        <v>94</v>
      </c>
      <c r="B10" s="79"/>
      <c r="C10" s="81" t="s">
        <v>184</v>
      </c>
      <c r="D10" s="80"/>
      <c r="E10" s="81"/>
      <c r="F10" s="81"/>
      <c r="G10" s="81"/>
      <c r="H10" s="82"/>
      <c r="I10" s="81"/>
      <c r="J10" s="83"/>
      <c r="N10" s="139" t="s">
        <v>99</v>
      </c>
      <c r="O10" s="81" t="s">
        <v>184</v>
      </c>
      <c r="P10" s="80"/>
      <c r="Q10" s="81"/>
      <c r="R10" s="139"/>
      <c r="S10" s="140"/>
      <c r="T10" s="274"/>
    </row>
    <row r="11" spans="1:20" x14ac:dyDescent="0.25">
      <c r="A11" s="65"/>
      <c r="B11" s="66"/>
      <c r="C11" s="68"/>
      <c r="D11" s="68"/>
      <c r="E11" s="67"/>
      <c r="F11" s="68"/>
      <c r="G11" s="68"/>
      <c r="H11" s="69"/>
      <c r="I11" s="68"/>
      <c r="J11" s="70"/>
      <c r="N11" s="142"/>
      <c r="O11" s="68"/>
      <c r="P11" s="68"/>
      <c r="Q11" s="67"/>
      <c r="R11" s="142"/>
      <c r="S11" s="144"/>
      <c r="T11" s="272"/>
    </row>
    <row r="12" spans="1:20" x14ac:dyDescent="0.25">
      <c r="A12" s="71" t="str">
        <f>Skupiny!$G9</f>
        <v>LACHTANI</v>
      </c>
      <c r="B12" s="72"/>
      <c r="C12" s="291">
        <v>20</v>
      </c>
      <c r="D12" s="291">
        <v>20</v>
      </c>
      <c r="E12" s="73"/>
      <c r="F12" s="291">
        <v>11</v>
      </c>
      <c r="G12" s="291">
        <v>20</v>
      </c>
      <c r="H12" s="75">
        <v>10</v>
      </c>
      <c r="I12" s="76"/>
      <c r="J12" s="77">
        <v>1</v>
      </c>
      <c r="N12" s="132" t="str">
        <f>Q3</f>
        <v>LACHTANI</v>
      </c>
      <c r="O12" s="291">
        <v>11</v>
      </c>
      <c r="P12" s="291">
        <v>20</v>
      </c>
      <c r="Q12" s="73"/>
      <c r="R12" s="132"/>
      <c r="S12" s="133"/>
      <c r="T12" s="273">
        <v>2</v>
      </c>
    </row>
    <row r="13" spans="1:20" x14ac:dyDescent="0.25">
      <c r="A13" s="78" t="s">
        <v>95</v>
      </c>
      <c r="B13" s="79"/>
      <c r="C13" s="81"/>
      <c r="D13" s="81"/>
      <c r="E13" s="80"/>
      <c r="F13" s="81">
        <v>-5</v>
      </c>
      <c r="G13" s="81"/>
      <c r="H13" s="82"/>
      <c r="I13" s="81"/>
      <c r="J13" s="83"/>
      <c r="N13" s="139" t="s">
        <v>105</v>
      </c>
      <c r="O13" s="81">
        <v>-7</v>
      </c>
      <c r="P13" s="81"/>
      <c r="Q13" s="80"/>
      <c r="R13" s="139"/>
      <c r="S13" s="140"/>
      <c r="T13" s="274"/>
    </row>
    <row r="14" spans="1:20" x14ac:dyDescent="0.25">
      <c r="A14" s="65"/>
      <c r="B14" s="66"/>
      <c r="C14" s="68"/>
      <c r="D14" s="68"/>
      <c r="E14" s="68"/>
      <c r="F14" s="67"/>
      <c r="G14" s="68"/>
      <c r="H14" s="69"/>
      <c r="I14" s="68"/>
      <c r="J14" s="70"/>
      <c r="N14" s="131"/>
      <c r="O14" s="131"/>
      <c r="P14" s="131"/>
      <c r="Q14" s="131"/>
      <c r="R14" s="131"/>
      <c r="S14" s="131"/>
      <c r="T14" s="131"/>
    </row>
    <row r="15" spans="1:20" x14ac:dyDescent="0.25">
      <c r="A15" s="71" t="str">
        <f>Skupiny!$I9</f>
        <v>ŠNORCHL</v>
      </c>
      <c r="B15" s="72"/>
      <c r="C15" s="291">
        <v>2</v>
      </c>
      <c r="D15" s="291">
        <v>20</v>
      </c>
      <c r="E15" s="291">
        <v>11</v>
      </c>
      <c r="F15" s="73"/>
      <c r="G15" s="291">
        <v>20</v>
      </c>
      <c r="H15" s="75">
        <v>8</v>
      </c>
      <c r="I15" s="76"/>
      <c r="J15" s="77">
        <v>2</v>
      </c>
      <c r="N15" s="131"/>
      <c r="O15" s="131"/>
      <c r="P15" s="131"/>
      <c r="Q15" s="131"/>
      <c r="R15" s="131"/>
      <c r="S15" s="131"/>
      <c r="T15" s="131"/>
    </row>
    <row r="16" spans="1:20" ht="13.8" thickBot="1" x14ac:dyDescent="0.3">
      <c r="A16" s="78" t="s">
        <v>96</v>
      </c>
      <c r="B16" s="79"/>
      <c r="C16" s="81"/>
      <c r="D16" s="81"/>
      <c r="E16" s="81" t="s">
        <v>187</v>
      </c>
      <c r="F16" s="80"/>
      <c r="G16" s="81"/>
      <c r="H16" s="82"/>
      <c r="I16" s="81"/>
      <c r="J16" s="83"/>
      <c r="N16" s="131"/>
      <c r="O16" s="131"/>
      <c r="P16" s="131"/>
      <c r="Q16" s="131"/>
      <c r="R16" s="131"/>
      <c r="S16" s="131"/>
      <c r="T16" s="131"/>
    </row>
    <row r="17" spans="1:20" ht="21" thickBot="1" x14ac:dyDescent="0.4">
      <c r="A17" s="84"/>
      <c r="B17" s="85"/>
      <c r="C17" s="68"/>
      <c r="D17" s="68"/>
      <c r="E17" s="68"/>
      <c r="F17" s="68"/>
      <c r="G17" s="67"/>
      <c r="H17" s="69"/>
      <c r="I17" s="68"/>
      <c r="J17" s="70"/>
      <c r="N17" s="239" t="s">
        <v>111</v>
      </c>
      <c r="O17" s="239"/>
      <c r="P17" s="239"/>
      <c r="Q17" s="239"/>
      <c r="R17" s="239"/>
      <c r="S17" s="239"/>
      <c r="T17" s="239"/>
    </row>
    <row r="18" spans="1:20" x14ac:dyDescent="0.25">
      <c r="A18" s="71" t="str">
        <f>Skupiny!$K9</f>
        <v>Velkej-větší-chromej</v>
      </c>
      <c r="B18" s="87"/>
      <c r="C18" s="291">
        <v>11</v>
      </c>
      <c r="D18" s="291">
        <v>20</v>
      </c>
      <c r="E18" s="291">
        <v>2</v>
      </c>
      <c r="F18" s="291">
        <v>2</v>
      </c>
      <c r="G18" s="73"/>
      <c r="H18" s="75">
        <v>4</v>
      </c>
      <c r="I18" s="76"/>
      <c r="J18" s="77">
        <v>4</v>
      </c>
      <c r="N18" s="132"/>
      <c r="O18" s="133"/>
      <c r="P18" s="133"/>
      <c r="Q18" s="133"/>
      <c r="R18" s="132"/>
      <c r="S18" s="133"/>
      <c r="T18" s="134"/>
    </row>
    <row r="19" spans="1:20" x14ac:dyDescent="0.25">
      <c r="A19" s="89" t="s">
        <v>97</v>
      </c>
      <c r="B19" s="90"/>
      <c r="C19" s="81" t="s">
        <v>186</v>
      </c>
      <c r="D19" s="81"/>
      <c r="E19" s="292"/>
      <c r="F19" s="81"/>
      <c r="G19" s="80"/>
      <c r="H19" s="82"/>
      <c r="I19" s="81"/>
      <c r="J19" s="83"/>
      <c r="N19" s="152"/>
      <c r="O19" s="133" t="s">
        <v>39</v>
      </c>
      <c r="P19" s="133" t="s">
        <v>51</v>
      </c>
      <c r="Q19" s="133" t="s">
        <v>52</v>
      </c>
      <c r="R19" s="153" t="s">
        <v>110</v>
      </c>
      <c r="S19" s="154" t="s">
        <v>92</v>
      </c>
      <c r="T19" s="155" t="s">
        <v>84</v>
      </c>
    </row>
    <row r="20" spans="1:20" ht="30" customHeight="1" x14ac:dyDescent="0.25">
      <c r="N20" s="139"/>
      <c r="O20" s="140" t="s">
        <v>94</v>
      </c>
      <c r="P20" s="140" t="s">
        <v>100</v>
      </c>
      <c r="Q20" s="140" t="s">
        <v>106</v>
      </c>
      <c r="R20" s="139"/>
      <c r="S20" s="140"/>
      <c r="T20" s="141"/>
    </row>
    <row r="21" spans="1:20" ht="16.2" customHeight="1" x14ac:dyDescent="0.25">
      <c r="N21" s="142"/>
      <c r="O21" s="67"/>
      <c r="P21" s="68"/>
      <c r="Q21" s="68"/>
      <c r="R21" s="142"/>
      <c r="S21" s="144"/>
      <c r="T21" s="145"/>
    </row>
    <row r="22" spans="1:20" ht="17.399999999999999" customHeight="1" thickBot="1" x14ac:dyDescent="0.3">
      <c r="N22" s="132" t="str">
        <f>O19</f>
        <v>KREDATI</v>
      </c>
      <c r="O22" s="73"/>
      <c r="P22" s="291">
        <v>20</v>
      </c>
      <c r="Q22" s="291">
        <v>11</v>
      </c>
      <c r="R22" s="132"/>
      <c r="S22" s="133"/>
      <c r="T22" s="273">
        <v>5</v>
      </c>
    </row>
    <row r="23" spans="1:20" ht="24.6" customHeight="1" thickBot="1" x14ac:dyDescent="0.3">
      <c r="A23" s="238" t="str">
        <f>$A$1</f>
        <v>Volejbal 2024</v>
      </c>
      <c r="B23" s="238"/>
      <c r="C23" s="238"/>
      <c r="D23" s="238"/>
      <c r="E23" s="238"/>
      <c r="F23" s="238"/>
      <c r="G23" s="238"/>
      <c r="H23" s="238"/>
      <c r="I23" s="238"/>
      <c r="J23" s="238"/>
      <c r="N23" s="139" t="s">
        <v>94</v>
      </c>
      <c r="O23" s="80"/>
      <c r="P23" s="81"/>
      <c r="Q23" s="81" t="s">
        <v>191</v>
      </c>
      <c r="R23" s="139"/>
      <c r="S23" s="140"/>
      <c r="T23" s="274"/>
    </row>
    <row r="24" spans="1:20" ht="13.8" thickBot="1" x14ac:dyDescent="0.3">
      <c r="A24" s="235" t="s">
        <v>98</v>
      </c>
      <c r="B24" s="235"/>
      <c r="C24" s="92"/>
      <c r="D24" s="92"/>
      <c r="E24" s="92"/>
      <c r="F24" s="92"/>
      <c r="G24" s="92"/>
      <c r="H24" s="93"/>
      <c r="I24" s="94"/>
      <c r="J24" s="95"/>
      <c r="N24" s="142"/>
      <c r="O24" s="68"/>
      <c r="P24" s="67"/>
      <c r="Q24" s="68"/>
      <c r="R24" s="142"/>
      <c r="S24" s="144"/>
      <c r="T24" s="272"/>
    </row>
    <row r="25" spans="1:20" ht="13.8" thickBot="1" x14ac:dyDescent="0.3">
      <c r="A25" s="235"/>
      <c r="B25" s="235"/>
      <c r="C25" s="57" t="str">
        <f>A28</f>
        <v>HROŠI</v>
      </c>
      <c r="D25" s="57" t="str">
        <f>A31</f>
        <v>MARNOST</v>
      </c>
      <c r="E25" s="57" t="str">
        <f>A34</f>
        <v>SHOWSTAY</v>
      </c>
      <c r="F25" s="57" t="str">
        <f>A37</f>
        <v>SPARTAK BOYS</v>
      </c>
      <c r="G25" s="57" t="str">
        <f>A40</f>
        <v>VLČÁCI</v>
      </c>
      <c r="H25" s="96" t="s">
        <v>91</v>
      </c>
      <c r="I25" s="59" t="s">
        <v>92</v>
      </c>
      <c r="J25" s="97" t="s">
        <v>84</v>
      </c>
      <c r="N25" s="132" t="str">
        <f>P19</f>
        <v>SPARTAK BOYS</v>
      </c>
      <c r="O25" s="291">
        <v>2</v>
      </c>
      <c r="P25" s="73"/>
      <c r="Q25" s="291">
        <v>2</v>
      </c>
      <c r="R25" s="132"/>
      <c r="S25" s="133"/>
      <c r="T25" s="273">
        <v>6</v>
      </c>
    </row>
    <row r="26" spans="1:20" x14ac:dyDescent="0.25">
      <c r="A26" s="235"/>
      <c r="B26" s="235"/>
      <c r="C26" s="61" t="s">
        <v>99</v>
      </c>
      <c r="D26" s="61" t="s">
        <v>100</v>
      </c>
      <c r="E26" s="61" t="s">
        <v>101</v>
      </c>
      <c r="F26" s="61" t="s">
        <v>102</v>
      </c>
      <c r="G26" s="61" t="s">
        <v>103</v>
      </c>
      <c r="H26" s="98"/>
      <c r="I26" s="99"/>
      <c r="J26" s="100"/>
      <c r="N26" s="139" t="s">
        <v>100</v>
      </c>
      <c r="O26" s="81"/>
      <c r="P26" s="80"/>
      <c r="Q26" s="81"/>
      <c r="R26" s="139"/>
      <c r="S26" s="140"/>
      <c r="T26" s="274"/>
    </row>
    <row r="27" spans="1:20" x14ac:dyDescent="0.25">
      <c r="A27" s="101"/>
      <c r="B27" s="102"/>
      <c r="C27" s="67"/>
      <c r="D27" s="68"/>
      <c r="E27" s="68"/>
      <c r="F27" s="68"/>
      <c r="G27" s="68"/>
      <c r="H27" s="105"/>
      <c r="I27" s="104"/>
      <c r="J27" s="106"/>
      <c r="N27" s="142"/>
      <c r="O27" s="68"/>
      <c r="P27" s="68"/>
      <c r="Q27" s="67"/>
      <c r="R27" s="142"/>
      <c r="S27" s="144"/>
      <c r="T27" s="272"/>
    </row>
    <row r="28" spans="1:20" x14ac:dyDescent="0.25">
      <c r="A28" s="71" t="str">
        <f>Skupiny!$C10</f>
        <v>HROŠI</v>
      </c>
      <c r="B28" s="107"/>
      <c r="C28" s="73"/>
      <c r="D28" s="291">
        <v>20</v>
      </c>
      <c r="E28" s="291">
        <v>11</v>
      </c>
      <c r="F28" s="291">
        <v>11</v>
      </c>
      <c r="G28" s="291">
        <v>11</v>
      </c>
      <c r="H28" s="110">
        <v>8</v>
      </c>
      <c r="I28" s="291">
        <v>53</v>
      </c>
      <c r="J28" s="112">
        <v>3</v>
      </c>
      <c r="N28" s="132" t="str">
        <f>Q19</f>
        <v>ŠNORCHL</v>
      </c>
      <c r="O28" s="291">
        <v>11</v>
      </c>
      <c r="P28" s="291">
        <v>20</v>
      </c>
      <c r="Q28" s="73"/>
      <c r="R28" s="132"/>
      <c r="S28" s="133"/>
      <c r="T28" s="273">
        <v>4</v>
      </c>
    </row>
    <row r="29" spans="1:20" x14ac:dyDescent="0.25">
      <c r="A29" s="78" t="s">
        <v>99</v>
      </c>
      <c r="B29" s="113"/>
      <c r="C29" s="80"/>
      <c r="D29" s="81" t="s">
        <v>187</v>
      </c>
      <c r="E29" s="81" t="s">
        <v>184</v>
      </c>
      <c r="F29" s="81" t="s">
        <v>188</v>
      </c>
      <c r="G29" s="81" t="s">
        <v>189</v>
      </c>
      <c r="H29" s="116"/>
      <c r="I29" s="115" t="s">
        <v>182</v>
      </c>
      <c r="J29" s="117"/>
      <c r="N29" s="139" t="s">
        <v>106</v>
      </c>
      <c r="O29" s="81" t="s">
        <v>188</v>
      </c>
      <c r="P29" s="81"/>
      <c r="Q29" s="80"/>
      <c r="R29" s="139"/>
      <c r="S29" s="140"/>
      <c r="T29" s="141"/>
    </row>
    <row r="30" spans="1:20" x14ac:dyDescent="0.25">
      <c r="A30" s="101"/>
      <c r="B30" s="102"/>
      <c r="C30" s="68"/>
      <c r="D30" s="67"/>
      <c r="E30" s="68"/>
      <c r="F30" s="68"/>
      <c r="G30" s="68"/>
      <c r="H30" s="105"/>
      <c r="I30" s="104"/>
      <c r="J30" s="106"/>
      <c r="N30" s="131"/>
      <c r="O30" s="131"/>
      <c r="P30" s="131"/>
      <c r="Q30" s="131"/>
      <c r="R30" s="131"/>
      <c r="S30" s="131"/>
      <c r="T30" s="131"/>
    </row>
    <row r="31" spans="1:20" x14ac:dyDescent="0.25">
      <c r="A31" s="71" t="str">
        <f>Skupiny!$E10</f>
        <v>MARNOST</v>
      </c>
      <c r="B31" s="107"/>
      <c r="C31" s="291">
        <v>2</v>
      </c>
      <c r="D31" s="73"/>
      <c r="E31" s="291">
        <v>20</v>
      </c>
      <c r="F31" s="291">
        <v>11</v>
      </c>
      <c r="G31" s="291">
        <v>2</v>
      </c>
      <c r="H31" s="110">
        <v>4</v>
      </c>
      <c r="I31" s="111"/>
      <c r="J31" s="112">
        <v>4</v>
      </c>
      <c r="N31" s="131"/>
      <c r="O31" s="131"/>
      <c r="P31" s="131"/>
      <c r="Q31" s="131"/>
      <c r="R31" s="131"/>
      <c r="S31" s="131"/>
      <c r="T31" s="131"/>
    </row>
    <row r="32" spans="1:20" x14ac:dyDescent="0.25">
      <c r="A32" s="78" t="s">
        <v>100</v>
      </c>
      <c r="B32" s="113"/>
      <c r="C32" s="81" t="s">
        <v>190</v>
      </c>
      <c r="D32" s="80"/>
      <c r="E32" s="81"/>
      <c r="F32" s="81">
        <v>-2</v>
      </c>
      <c r="G32" s="81">
        <v>-11</v>
      </c>
      <c r="H32" s="116"/>
      <c r="I32" s="115"/>
      <c r="J32" s="117"/>
      <c r="N32" s="131"/>
      <c r="O32" s="131"/>
      <c r="P32" s="131"/>
      <c r="Q32" s="131"/>
      <c r="R32" s="131"/>
      <c r="S32" s="131"/>
      <c r="T32" s="131"/>
    </row>
    <row r="33" spans="1:20" ht="13.8" thickBot="1" x14ac:dyDescent="0.3">
      <c r="A33" s="101"/>
      <c r="B33" s="102"/>
      <c r="C33" s="68"/>
      <c r="D33" s="68"/>
      <c r="E33" s="67"/>
      <c r="F33" s="68"/>
      <c r="G33" s="68"/>
      <c r="H33" s="105"/>
      <c r="I33" s="104"/>
      <c r="J33" s="106"/>
      <c r="N33" s="131"/>
      <c r="O33" s="131"/>
      <c r="P33" s="131"/>
      <c r="Q33" s="131"/>
      <c r="R33" s="131"/>
      <c r="S33" s="131"/>
      <c r="T33" s="131"/>
    </row>
    <row r="34" spans="1:20" ht="21" thickBot="1" x14ac:dyDescent="0.4">
      <c r="A34" s="71" t="str">
        <f>Skupiny!$G10</f>
        <v>SHOWSTAY</v>
      </c>
      <c r="B34" s="107"/>
      <c r="C34" s="291">
        <v>11</v>
      </c>
      <c r="D34" s="291">
        <v>2</v>
      </c>
      <c r="E34" s="73"/>
      <c r="F34" s="291">
        <v>2</v>
      </c>
      <c r="G34" s="291">
        <v>2</v>
      </c>
      <c r="H34" s="110">
        <v>2</v>
      </c>
      <c r="I34" s="111"/>
      <c r="J34" s="112">
        <v>5</v>
      </c>
      <c r="N34" s="239" t="s">
        <v>112</v>
      </c>
      <c r="O34" s="239"/>
      <c r="P34" s="239"/>
      <c r="Q34" s="239"/>
      <c r="R34" s="239"/>
      <c r="S34" s="239"/>
      <c r="T34" s="239"/>
    </row>
    <row r="35" spans="1:20" x14ac:dyDescent="0.25">
      <c r="A35" s="78" t="s">
        <v>101</v>
      </c>
      <c r="B35" s="113"/>
      <c r="C35" s="81" t="s">
        <v>182</v>
      </c>
      <c r="D35" s="81"/>
      <c r="E35" s="80"/>
      <c r="F35" s="81"/>
      <c r="G35" s="81"/>
      <c r="H35" s="116"/>
      <c r="I35" s="115"/>
      <c r="J35" s="117"/>
      <c r="N35" s="132"/>
      <c r="O35" s="133"/>
      <c r="P35" s="133"/>
      <c r="Q35" s="133"/>
      <c r="R35" s="132"/>
      <c r="S35" s="133"/>
      <c r="T35" s="134"/>
    </row>
    <row r="36" spans="1:20" x14ac:dyDescent="0.25">
      <c r="A36" s="101"/>
      <c r="B36" s="102"/>
      <c r="C36" s="68"/>
      <c r="D36" s="68"/>
      <c r="E36" s="68"/>
      <c r="F36" s="67"/>
      <c r="G36" s="68"/>
      <c r="H36" s="105"/>
      <c r="I36" s="104"/>
      <c r="J36" s="106"/>
      <c r="N36" s="162"/>
      <c r="O36" s="133" t="s">
        <v>35</v>
      </c>
      <c r="P36" s="133" t="s">
        <v>31</v>
      </c>
      <c r="Q36" s="133" t="s">
        <v>28</v>
      </c>
      <c r="R36" s="163" t="s">
        <v>110</v>
      </c>
      <c r="S36" s="164" t="s">
        <v>92</v>
      </c>
      <c r="T36" s="165" t="s">
        <v>84</v>
      </c>
    </row>
    <row r="37" spans="1:20" x14ac:dyDescent="0.25">
      <c r="A37" s="71" t="str">
        <f>Skupiny!$I10</f>
        <v>SPARTAK BOYS</v>
      </c>
      <c r="B37" s="107"/>
      <c r="C37" s="291">
        <v>11</v>
      </c>
      <c r="D37" s="291">
        <v>11</v>
      </c>
      <c r="E37" s="291">
        <v>20</v>
      </c>
      <c r="F37" s="73"/>
      <c r="G37" s="291">
        <v>11</v>
      </c>
      <c r="H37" s="110">
        <v>8</v>
      </c>
      <c r="I37" s="291">
        <v>53</v>
      </c>
      <c r="J37" s="112">
        <v>2</v>
      </c>
      <c r="N37" s="139"/>
      <c r="O37" s="140" t="s">
        <v>95</v>
      </c>
      <c r="P37" s="140" t="s">
        <v>101</v>
      </c>
      <c r="Q37" s="140" t="s">
        <v>107</v>
      </c>
      <c r="R37" s="139"/>
      <c r="S37" s="140"/>
      <c r="T37" s="141"/>
    </row>
    <row r="38" spans="1:20" x14ac:dyDescent="0.25">
      <c r="A38" s="78" t="s">
        <v>102</v>
      </c>
      <c r="B38" s="113"/>
      <c r="C38" s="81" t="s">
        <v>191</v>
      </c>
      <c r="D38" s="81" t="s">
        <v>189</v>
      </c>
      <c r="E38" s="81" t="s">
        <v>192</v>
      </c>
      <c r="F38" s="80"/>
      <c r="G38" s="81" t="s">
        <v>189</v>
      </c>
      <c r="H38" s="116"/>
      <c r="I38" s="115" t="s">
        <v>195</v>
      </c>
      <c r="J38" s="117"/>
      <c r="N38" s="142"/>
      <c r="O38" s="67"/>
      <c r="P38" s="68"/>
      <c r="Q38" s="68"/>
      <c r="R38" s="142"/>
      <c r="S38" s="144"/>
      <c r="T38" s="272"/>
    </row>
    <row r="39" spans="1:20" x14ac:dyDescent="0.25">
      <c r="A39" s="84"/>
      <c r="B39" s="85"/>
      <c r="C39" s="68"/>
      <c r="D39" s="68"/>
      <c r="E39" s="68"/>
      <c r="F39" s="68"/>
      <c r="G39" s="67"/>
      <c r="H39" s="69"/>
      <c r="I39" s="68"/>
      <c r="J39" s="70"/>
      <c r="N39" s="132" t="str">
        <f>O36</f>
        <v>Krásnej-chytrej-bohatej</v>
      </c>
      <c r="O39" s="73"/>
      <c r="P39" s="291">
        <v>2</v>
      </c>
      <c r="Q39" s="291">
        <v>11</v>
      </c>
      <c r="R39" s="132"/>
      <c r="S39" s="133"/>
      <c r="T39" s="273">
        <v>9</v>
      </c>
    </row>
    <row r="40" spans="1:20" x14ac:dyDescent="0.25">
      <c r="A40" s="71" t="str">
        <f>Skupiny!$K10</f>
        <v>VLČÁCI</v>
      </c>
      <c r="B40" s="87"/>
      <c r="C40" s="291">
        <v>11</v>
      </c>
      <c r="D40" s="291">
        <v>20</v>
      </c>
      <c r="E40" s="291">
        <v>20</v>
      </c>
      <c r="F40" s="291">
        <v>11</v>
      </c>
      <c r="G40" s="73"/>
      <c r="H40" s="75">
        <v>8</v>
      </c>
      <c r="I40" s="291">
        <v>62</v>
      </c>
      <c r="J40" s="77">
        <v>1</v>
      </c>
      <c r="N40" s="139" t="s">
        <v>95</v>
      </c>
      <c r="O40" s="80"/>
      <c r="P40" s="81"/>
      <c r="Q40" s="81" t="s">
        <v>186</v>
      </c>
      <c r="R40" s="139"/>
      <c r="S40" s="140"/>
      <c r="T40" s="274"/>
    </row>
    <row r="41" spans="1:20" x14ac:dyDescent="0.25">
      <c r="A41" s="89" t="s">
        <v>103</v>
      </c>
      <c r="B41" s="90"/>
      <c r="C41" s="81" t="s">
        <v>193</v>
      </c>
      <c r="D41" s="81" t="s">
        <v>194</v>
      </c>
      <c r="E41" s="292" t="s">
        <v>194</v>
      </c>
      <c r="F41" s="81" t="s">
        <v>193</v>
      </c>
      <c r="G41" s="80"/>
      <c r="H41" s="82"/>
      <c r="I41" s="81" t="s">
        <v>196</v>
      </c>
      <c r="J41" s="83"/>
      <c r="N41" s="142"/>
      <c r="O41" s="68"/>
      <c r="P41" s="67"/>
      <c r="Q41" s="68"/>
      <c r="R41" s="142"/>
      <c r="S41" s="144"/>
      <c r="T41" s="272"/>
    </row>
    <row r="42" spans="1:20" x14ac:dyDescent="0.25">
      <c r="N42" s="132" t="str">
        <f>P36</f>
        <v>HROŠI</v>
      </c>
      <c r="O42" s="291">
        <v>20</v>
      </c>
      <c r="P42" s="73"/>
      <c r="Q42" s="291">
        <v>2</v>
      </c>
      <c r="R42" s="132"/>
      <c r="S42" s="133"/>
      <c r="T42" s="273">
        <v>8</v>
      </c>
    </row>
    <row r="43" spans="1:20" ht="22.2" customHeight="1" x14ac:dyDescent="0.25">
      <c r="N43" s="139" t="s">
        <v>101</v>
      </c>
      <c r="O43" s="81"/>
      <c r="P43" s="80"/>
      <c r="Q43" s="81"/>
      <c r="R43" s="139"/>
      <c r="S43" s="140"/>
      <c r="T43" s="274"/>
    </row>
    <row r="44" spans="1:20" ht="13.8" thickBot="1" x14ac:dyDescent="0.3">
      <c r="N44" s="142"/>
      <c r="O44" s="68"/>
      <c r="P44" s="68"/>
      <c r="Q44" s="67"/>
      <c r="R44" s="142"/>
      <c r="S44" s="144"/>
      <c r="T44" s="272"/>
    </row>
    <row r="45" spans="1:20" ht="25.2" thickBot="1" x14ac:dyDescent="0.3">
      <c r="A45" s="238" t="str">
        <f>$A$1</f>
        <v>Volejbal 2024</v>
      </c>
      <c r="B45" s="238"/>
      <c r="C45" s="238"/>
      <c r="D45" s="238"/>
      <c r="E45" s="238"/>
      <c r="F45" s="238"/>
      <c r="G45" s="238"/>
      <c r="H45" s="238"/>
      <c r="I45" s="238"/>
      <c r="J45" s="238"/>
      <c r="N45" s="132" t="str">
        <f>Q36</f>
        <v>FORHENĎÁCI</v>
      </c>
      <c r="O45" s="291">
        <v>11</v>
      </c>
      <c r="P45" s="291">
        <v>20</v>
      </c>
      <c r="Q45" s="73"/>
      <c r="R45" s="132"/>
      <c r="S45" s="133"/>
      <c r="T45" s="273">
        <v>7</v>
      </c>
    </row>
    <row r="46" spans="1:20" ht="13.8" thickBot="1" x14ac:dyDescent="0.3">
      <c r="A46" s="235" t="s">
        <v>104</v>
      </c>
      <c r="B46" s="235"/>
      <c r="C46" s="92"/>
      <c r="D46" s="92"/>
      <c r="E46" s="92"/>
      <c r="F46" s="92"/>
      <c r="G46" s="92"/>
      <c r="H46" s="93"/>
      <c r="I46" s="94"/>
      <c r="J46" s="95"/>
      <c r="N46" s="139" t="s">
        <v>107</v>
      </c>
      <c r="O46" s="81" t="s">
        <v>183</v>
      </c>
      <c r="P46" s="81"/>
      <c r="Q46" s="80"/>
      <c r="R46" s="139"/>
      <c r="S46" s="140"/>
      <c r="T46" s="141"/>
    </row>
    <row r="47" spans="1:20" ht="13.8" thickBot="1" x14ac:dyDescent="0.3">
      <c r="A47" s="235"/>
      <c r="B47" s="235"/>
      <c r="C47" s="57" t="str">
        <f>A50</f>
        <v>BAD BOYS</v>
      </c>
      <c r="D47" s="57" t="str">
        <f>A53</f>
        <v>B-FIT</v>
      </c>
      <c r="E47" s="57" t="str">
        <f>A56</f>
        <v>Krásnej-chytrej-bohatej</v>
      </c>
      <c r="F47" s="57" t="str">
        <f>A59</f>
        <v>KREDATI</v>
      </c>
      <c r="G47" s="57"/>
      <c r="H47" s="96" t="s">
        <v>91</v>
      </c>
      <c r="I47" s="59" t="s">
        <v>92</v>
      </c>
      <c r="J47" s="97" t="s">
        <v>84</v>
      </c>
      <c r="N47" s="131"/>
      <c r="O47" s="131"/>
      <c r="P47" s="131"/>
      <c r="Q47" s="131"/>
      <c r="R47" s="131"/>
      <c r="S47" s="131"/>
      <c r="T47" s="131"/>
    </row>
    <row r="48" spans="1:20" x14ac:dyDescent="0.25">
      <c r="A48" s="235"/>
      <c r="B48" s="235"/>
      <c r="C48" s="61" t="s">
        <v>105</v>
      </c>
      <c r="D48" s="61" t="s">
        <v>106</v>
      </c>
      <c r="E48" s="61" t="s">
        <v>107</v>
      </c>
      <c r="F48" s="61" t="s">
        <v>108</v>
      </c>
      <c r="G48" s="61"/>
      <c r="H48" s="98"/>
      <c r="I48" s="99"/>
      <c r="J48" s="100"/>
      <c r="N48" s="131"/>
      <c r="O48" s="131"/>
      <c r="P48" s="131"/>
      <c r="Q48" s="131"/>
      <c r="R48" s="131"/>
      <c r="S48" s="131"/>
      <c r="T48" s="131"/>
    </row>
    <row r="49" spans="1:20" x14ac:dyDescent="0.25">
      <c r="A49" s="101"/>
      <c r="B49" s="102"/>
      <c r="C49" s="67"/>
      <c r="D49" s="68"/>
      <c r="E49" s="68"/>
      <c r="F49" s="68"/>
      <c r="G49" s="104"/>
      <c r="H49" s="105"/>
      <c r="I49" s="104"/>
      <c r="J49" s="106"/>
      <c r="N49" s="131"/>
      <c r="O49" s="131"/>
      <c r="P49" s="131"/>
      <c r="Q49" s="131"/>
      <c r="R49" s="131"/>
      <c r="S49" s="131"/>
      <c r="T49" s="131"/>
    </row>
    <row r="50" spans="1:20" ht="13.8" thickBot="1" x14ac:dyDescent="0.3">
      <c r="A50" s="71" t="str">
        <f>Skupiny!$C11</f>
        <v>BAD BOYS</v>
      </c>
      <c r="B50" s="107"/>
      <c r="C50" s="73"/>
      <c r="D50" s="291">
        <v>20</v>
      </c>
      <c r="E50" s="291">
        <v>20</v>
      </c>
      <c r="F50" s="291">
        <v>11</v>
      </c>
      <c r="G50" s="109"/>
      <c r="H50" s="110">
        <v>8</v>
      </c>
      <c r="I50" s="111"/>
      <c r="J50" s="112">
        <v>1</v>
      </c>
      <c r="N50" s="131"/>
      <c r="O50" s="131"/>
      <c r="P50" s="131"/>
      <c r="Q50" s="131"/>
      <c r="R50" s="131"/>
      <c r="S50" s="131"/>
      <c r="T50" s="131"/>
    </row>
    <row r="51" spans="1:20" ht="21" thickBot="1" x14ac:dyDescent="0.4">
      <c r="A51" s="78" t="s">
        <v>105</v>
      </c>
      <c r="B51" s="113"/>
      <c r="C51" s="80"/>
      <c r="D51" s="81"/>
      <c r="E51" s="81"/>
      <c r="F51" s="81" t="s">
        <v>188</v>
      </c>
      <c r="G51" s="115"/>
      <c r="H51" s="116"/>
      <c r="I51" s="115"/>
      <c r="J51" s="117"/>
      <c r="N51" s="239" t="s">
        <v>113</v>
      </c>
      <c r="O51" s="239"/>
      <c r="P51" s="239"/>
      <c r="Q51" s="239"/>
      <c r="R51" s="239"/>
      <c r="S51" s="239"/>
      <c r="T51" s="239"/>
    </row>
    <row r="52" spans="1:20" x14ac:dyDescent="0.25">
      <c r="A52" s="101"/>
      <c r="B52" s="102"/>
      <c r="C52" s="68"/>
      <c r="D52" s="67"/>
      <c r="E52" s="68"/>
      <c r="F52" s="68"/>
      <c r="G52" s="104"/>
      <c r="H52" s="105"/>
      <c r="I52" s="104"/>
      <c r="J52" s="106"/>
      <c r="N52" s="132"/>
      <c r="O52" s="133"/>
      <c r="P52" s="133"/>
      <c r="Q52" s="133"/>
      <c r="R52" s="132"/>
      <c r="S52" s="133"/>
      <c r="T52" s="134"/>
    </row>
    <row r="53" spans="1:20" x14ac:dyDescent="0.25">
      <c r="A53" s="71" t="str">
        <f>Skupiny!$E11</f>
        <v>B-FIT</v>
      </c>
      <c r="B53" s="107"/>
      <c r="C53" s="291">
        <v>2</v>
      </c>
      <c r="D53" s="73"/>
      <c r="E53" s="291">
        <v>2</v>
      </c>
      <c r="F53" s="291">
        <v>2</v>
      </c>
      <c r="G53" s="109"/>
      <c r="H53" s="110">
        <v>0</v>
      </c>
      <c r="I53" s="111"/>
      <c r="J53" s="112">
        <v>4</v>
      </c>
      <c r="N53" s="172"/>
      <c r="O53" s="173" t="s">
        <v>24</v>
      </c>
      <c r="P53" s="173" t="s">
        <v>46</v>
      </c>
      <c r="Q53" s="173" t="s">
        <v>54</v>
      </c>
      <c r="R53" s="174" t="s">
        <v>110</v>
      </c>
      <c r="S53" s="175" t="s">
        <v>92</v>
      </c>
      <c r="T53" s="176" t="s">
        <v>84</v>
      </c>
    </row>
    <row r="54" spans="1:20" x14ac:dyDescent="0.25">
      <c r="A54" s="78" t="s">
        <v>106</v>
      </c>
      <c r="B54" s="113"/>
      <c r="C54" s="81"/>
      <c r="D54" s="80"/>
      <c r="E54" s="81"/>
      <c r="F54" s="81"/>
      <c r="G54" s="115"/>
      <c r="H54" s="116"/>
      <c r="I54" s="115"/>
      <c r="J54" s="117"/>
      <c r="N54" s="139"/>
      <c r="O54" s="140" t="s">
        <v>96</v>
      </c>
      <c r="P54" s="140" t="s">
        <v>102</v>
      </c>
      <c r="Q54" s="140" t="s">
        <v>108</v>
      </c>
      <c r="R54" s="139"/>
      <c r="S54" s="140"/>
      <c r="T54" s="141"/>
    </row>
    <row r="55" spans="1:20" x14ac:dyDescent="0.25">
      <c r="A55" s="101"/>
      <c r="B55" s="102"/>
      <c r="C55" s="68"/>
      <c r="D55" s="68"/>
      <c r="E55" s="67"/>
      <c r="F55" s="68"/>
      <c r="G55" s="104"/>
      <c r="H55" s="105"/>
      <c r="I55" s="104"/>
      <c r="J55" s="106"/>
      <c r="N55" s="142"/>
      <c r="O55" s="67"/>
      <c r="P55" s="68"/>
      <c r="Q55" s="68"/>
      <c r="R55" s="142"/>
      <c r="S55" s="144"/>
      <c r="T55" s="145"/>
    </row>
    <row r="56" spans="1:20" x14ac:dyDescent="0.25">
      <c r="A56" s="71" t="str">
        <f>Skupiny!$G11</f>
        <v>Krásnej-chytrej-bohatej</v>
      </c>
      <c r="B56" s="107"/>
      <c r="C56" s="291">
        <v>2</v>
      </c>
      <c r="D56" s="291">
        <v>20</v>
      </c>
      <c r="E56" s="73"/>
      <c r="F56" s="291">
        <v>2</v>
      </c>
      <c r="G56" s="109"/>
      <c r="H56" s="110">
        <v>3</v>
      </c>
      <c r="I56" s="111"/>
      <c r="J56" s="112">
        <v>3</v>
      </c>
      <c r="N56" s="178" t="str">
        <f>O53</f>
        <v>B-FIT</v>
      </c>
      <c r="O56" s="73"/>
      <c r="P56" s="291">
        <v>11</v>
      </c>
      <c r="Q56" s="291">
        <v>2</v>
      </c>
      <c r="R56" s="132">
        <v>1</v>
      </c>
      <c r="S56" s="133"/>
      <c r="T56" s="273">
        <v>12</v>
      </c>
    </row>
    <row r="57" spans="1:20" x14ac:dyDescent="0.25">
      <c r="A57" s="78" t="s">
        <v>107</v>
      </c>
      <c r="B57" s="113"/>
      <c r="C57" s="81"/>
      <c r="D57" s="81"/>
      <c r="E57" s="80"/>
      <c r="F57" s="81"/>
      <c r="G57" s="115"/>
      <c r="H57" s="116"/>
      <c r="I57" s="115"/>
      <c r="J57" s="117"/>
      <c r="N57" s="139" t="s">
        <v>96</v>
      </c>
      <c r="O57" s="80"/>
      <c r="P57" s="81" t="s">
        <v>198</v>
      </c>
      <c r="Q57" s="81"/>
      <c r="R57" s="139"/>
      <c r="S57" s="140"/>
      <c r="T57" s="274"/>
    </row>
    <row r="58" spans="1:20" x14ac:dyDescent="0.25">
      <c r="A58" s="101"/>
      <c r="B58" s="102"/>
      <c r="C58" s="68"/>
      <c r="D58" s="68"/>
      <c r="E58" s="68"/>
      <c r="F58" s="67"/>
      <c r="G58" s="104"/>
      <c r="H58" s="105"/>
      <c r="I58" s="104"/>
      <c r="J58" s="106"/>
      <c r="N58" s="142"/>
      <c r="O58" s="68"/>
      <c r="P58" s="67"/>
      <c r="Q58" s="68"/>
      <c r="R58" s="142"/>
      <c r="S58" s="144"/>
      <c r="T58" s="272"/>
    </row>
    <row r="59" spans="1:20" x14ac:dyDescent="0.25">
      <c r="A59" s="71" t="str">
        <f>Skupiny!$I11</f>
        <v>KREDATI</v>
      </c>
      <c r="B59" s="107"/>
      <c r="C59" s="291">
        <v>11</v>
      </c>
      <c r="D59" s="291">
        <v>20</v>
      </c>
      <c r="E59" s="291">
        <v>20</v>
      </c>
      <c r="F59" s="73"/>
      <c r="G59" s="111"/>
      <c r="H59" s="110">
        <v>7</v>
      </c>
      <c r="I59" s="111"/>
      <c r="J59" s="112">
        <v>2</v>
      </c>
      <c r="N59" s="132" t="str">
        <f>P53</f>
        <v>MARNOST</v>
      </c>
      <c r="O59" s="291">
        <v>11</v>
      </c>
      <c r="P59" s="73"/>
      <c r="Q59" s="291">
        <v>11</v>
      </c>
      <c r="R59" s="132">
        <v>4</v>
      </c>
      <c r="S59" s="133"/>
      <c r="T59" s="273">
        <v>10</v>
      </c>
    </row>
    <row r="60" spans="1:20" x14ac:dyDescent="0.25">
      <c r="A60" s="78" t="s">
        <v>108</v>
      </c>
      <c r="B60" s="113"/>
      <c r="C60" s="81">
        <v>-1</v>
      </c>
      <c r="D60" s="81"/>
      <c r="E60" s="81"/>
      <c r="F60" s="80"/>
      <c r="G60" s="115"/>
      <c r="H60" s="116"/>
      <c r="I60" s="115"/>
      <c r="J60" s="117"/>
      <c r="N60" s="139" t="s">
        <v>102</v>
      </c>
      <c r="O60" s="81" t="s">
        <v>199</v>
      </c>
      <c r="P60" s="80"/>
      <c r="Q60" s="81" t="s">
        <v>199</v>
      </c>
      <c r="R60" s="139"/>
      <c r="S60" s="140"/>
      <c r="T60" s="274"/>
    </row>
    <row r="61" spans="1:20" x14ac:dyDescent="0.25">
      <c r="N61" s="142"/>
      <c r="O61" s="68"/>
      <c r="P61" s="68"/>
      <c r="Q61" s="67"/>
      <c r="R61" s="142"/>
      <c r="S61" s="144"/>
      <c r="T61" s="272"/>
    </row>
    <row r="62" spans="1:20" x14ac:dyDescent="0.25">
      <c r="N62" s="132" t="str">
        <f>Q53</f>
        <v>Velkej-větší-chromej</v>
      </c>
      <c r="O62" s="291">
        <v>20</v>
      </c>
      <c r="P62" s="291">
        <v>11</v>
      </c>
      <c r="Q62" s="73"/>
      <c r="R62" s="132">
        <v>4</v>
      </c>
      <c r="S62" s="133"/>
      <c r="T62" s="273">
        <v>11</v>
      </c>
    </row>
    <row r="63" spans="1:20" x14ac:dyDescent="0.25">
      <c r="N63" s="139" t="s">
        <v>108</v>
      </c>
      <c r="O63" s="81"/>
      <c r="P63" s="81" t="s">
        <v>198</v>
      </c>
      <c r="Q63" s="80"/>
      <c r="R63" s="139"/>
      <c r="S63" s="140"/>
      <c r="T63" s="141"/>
    </row>
    <row r="64" spans="1:20" ht="24.6" x14ac:dyDescent="0.25">
      <c r="A64" s="118"/>
      <c r="B64" s="118"/>
      <c r="C64" s="118"/>
      <c r="D64" s="118"/>
      <c r="E64" s="118"/>
      <c r="F64" s="118"/>
      <c r="G64" s="118"/>
      <c r="H64" s="118"/>
      <c r="I64" s="118"/>
      <c r="J64" s="118"/>
    </row>
    <row r="65" spans="1:20" ht="21.6" thickBot="1" x14ac:dyDescent="0.3">
      <c r="A65" s="119"/>
      <c r="B65" s="119"/>
      <c r="C65" s="120"/>
      <c r="D65" s="120"/>
      <c r="E65" s="120"/>
      <c r="F65" s="120"/>
      <c r="G65" s="120"/>
      <c r="H65" s="121"/>
      <c r="I65" s="121"/>
      <c r="J65" s="122"/>
    </row>
    <row r="66" spans="1:20" ht="21.6" thickBot="1" x14ac:dyDescent="0.4">
      <c r="A66" s="119"/>
      <c r="B66" s="119"/>
      <c r="C66" s="123"/>
      <c r="D66" s="123"/>
      <c r="E66" s="123"/>
      <c r="F66" s="123"/>
      <c r="G66" s="123"/>
      <c r="H66" s="124"/>
      <c r="I66" s="125"/>
      <c r="J66" s="124"/>
      <c r="N66" s="239" t="s">
        <v>114</v>
      </c>
      <c r="O66" s="239"/>
      <c r="P66" s="239"/>
      <c r="Q66" s="239"/>
      <c r="R66" s="239"/>
      <c r="S66" s="239"/>
      <c r="T66" s="239"/>
    </row>
    <row r="67" spans="1:20" ht="21" x14ac:dyDescent="0.25">
      <c r="A67" s="119"/>
      <c r="B67" s="119"/>
      <c r="C67" s="126"/>
      <c r="D67" s="126"/>
      <c r="E67" s="126"/>
      <c r="F67" s="126"/>
      <c r="G67" s="126"/>
      <c r="H67" s="121"/>
      <c r="I67" s="121"/>
      <c r="J67" s="122"/>
      <c r="N67" s="132"/>
      <c r="O67" s="133"/>
      <c r="P67" s="133"/>
      <c r="Q67" s="133"/>
      <c r="R67" s="132"/>
      <c r="S67" s="133"/>
      <c r="T67" s="134"/>
    </row>
    <row r="68" spans="1:20" x14ac:dyDescent="0.25">
      <c r="A68" s="121"/>
      <c r="B68" s="121"/>
      <c r="C68" s="127"/>
      <c r="D68" s="127"/>
      <c r="E68" s="127"/>
      <c r="F68" s="127"/>
      <c r="G68" s="127"/>
      <c r="H68" s="127"/>
      <c r="I68" s="127"/>
      <c r="J68" s="127"/>
      <c r="N68" s="172"/>
      <c r="O68" s="173" t="s">
        <v>50</v>
      </c>
      <c r="P68" s="173" t="s">
        <v>181</v>
      </c>
      <c r="Q68" s="173"/>
      <c r="R68" s="174" t="s">
        <v>110</v>
      </c>
      <c r="S68" s="175" t="s">
        <v>92</v>
      </c>
      <c r="T68" s="176" t="s">
        <v>84</v>
      </c>
    </row>
    <row r="69" spans="1:20" x14ac:dyDescent="0.25">
      <c r="A69" s="128"/>
      <c r="B69" s="121"/>
      <c r="C69" s="127"/>
      <c r="D69" s="129"/>
      <c r="E69" s="129"/>
      <c r="F69" s="129"/>
      <c r="G69" s="129"/>
      <c r="H69" s="127"/>
      <c r="I69" s="127"/>
      <c r="J69" s="127"/>
      <c r="N69" s="139"/>
      <c r="O69" s="140" t="s">
        <v>97</v>
      </c>
      <c r="P69" s="140" t="s">
        <v>103</v>
      </c>
      <c r="Q69" s="140" t="s">
        <v>115</v>
      </c>
      <c r="R69" s="139"/>
      <c r="S69" s="140"/>
      <c r="T69" s="141"/>
    </row>
    <row r="70" spans="1:20" x14ac:dyDescent="0.25">
      <c r="A70" s="130"/>
      <c r="B70" s="121"/>
      <c r="C70" s="127"/>
      <c r="D70" s="127"/>
      <c r="E70" s="127"/>
      <c r="F70" s="127"/>
      <c r="G70" s="127"/>
      <c r="H70" s="127"/>
      <c r="I70" s="127"/>
      <c r="J70" s="127"/>
      <c r="N70" s="142"/>
      <c r="O70" s="67"/>
      <c r="P70" s="68"/>
      <c r="Q70" s="68"/>
      <c r="R70" s="142"/>
      <c r="S70" s="144"/>
      <c r="T70" s="145"/>
    </row>
    <row r="71" spans="1:20" x14ac:dyDescent="0.25">
      <c r="A71" s="121"/>
      <c r="B71" s="121"/>
      <c r="C71" s="127"/>
      <c r="D71" s="127"/>
      <c r="E71" s="127"/>
      <c r="F71" s="127"/>
      <c r="G71" s="127"/>
      <c r="H71" s="127"/>
      <c r="I71" s="127"/>
      <c r="J71" s="127"/>
      <c r="N71" s="132" t="str">
        <f>O68</f>
        <v>SHOWSTAY</v>
      </c>
      <c r="O71" s="73"/>
      <c r="P71" s="291">
        <v>2</v>
      </c>
      <c r="Q71" s="291"/>
      <c r="R71" s="132"/>
      <c r="S71" s="133"/>
      <c r="T71" s="273">
        <v>14</v>
      </c>
    </row>
    <row r="72" spans="1:20" x14ac:dyDescent="0.25">
      <c r="A72" s="128"/>
      <c r="B72" s="121"/>
      <c r="C72" s="129"/>
      <c r="D72" s="127"/>
      <c r="E72" s="129"/>
      <c r="F72" s="129"/>
      <c r="G72" s="129"/>
      <c r="H72" s="127"/>
      <c r="I72" s="127"/>
      <c r="J72" s="127"/>
      <c r="N72" s="139" t="s">
        <v>97</v>
      </c>
      <c r="O72" s="80"/>
      <c r="P72" s="81"/>
      <c r="Q72" s="81"/>
      <c r="R72" s="139"/>
      <c r="S72" s="140"/>
      <c r="T72" s="274"/>
    </row>
    <row r="73" spans="1:20" x14ac:dyDescent="0.25">
      <c r="A73" s="130"/>
      <c r="B73" s="121"/>
      <c r="C73" s="127"/>
      <c r="D73" s="127"/>
      <c r="E73" s="127"/>
      <c r="F73" s="127"/>
      <c r="G73" s="127"/>
      <c r="H73" s="127"/>
      <c r="I73" s="127"/>
      <c r="J73" s="127"/>
      <c r="N73" s="142"/>
      <c r="O73" s="68"/>
      <c r="P73" s="67"/>
      <c r="Q73" s="68"/>
      <c r="R73" s="142"/>
      <c r="S73" s="144"/>
      <c r="T73" s="272"/>
    </row>
    <row r="74" spans="1:20" x14ac:dyDescent="0.25">
      <c r="A74" s="121"/>
      <c r="B74" s="121"/>
      <c r="C74" s="127"/>
      <c r="D74" s="127"/>
      <c r="E74" s="127"/>
      <c r="F74" s="127"/>
      <c r="G74" s="127"/>
      <c r="H74" s="127"/>
      <c r="I74" s="127"/>
      <c r="J74" s="127"/>
      <c r="N74" s="132" t="str">
        <f>P68</f>
        <v>HADI V LETADLE</v>
      </c>
      <c r="O74" s="291">
        <v>20</v>
      </c>
      <c r="P74" s="73"/>
      <c r="Q74" s="291"/>
      <c r="R74" s="132"/>
      <c r="S74" s="133"/>
      <c r="T74" s="273">
        <v>13</v>
      </c>
    </row>
    <row r="75" spans="1:20" x14ac:dyDescent="0.25">
      <c r="A75" s="128"/>
      <c r="B75" s="121"/>
      <c r="C75" s="129"/>
      <c r="D75" s="129"/>
      <c r="E75" s="127"/>
      <c r="F75" s="129"/>
      <c r="G75" s="129"/>
      <c r="H75" s="127"/>
      <c r="I75" s="127"/>
      <c r="J75" s="127"/>
      <c r="N75" s="139" t="s">
        <v>103</v>
      </c>
      <c r="O75" s="81"/>
      <c r="P75" s="80"/>
      <c r="Q75" s="81"/>
      <c r="R75" s="139"/>
      <c r="S75" s="140"/>
      <c r="T75" s="274"/>
    </row>
    <row r="76" spans="1:20" x14ac:dyDescent="0.25">
      <c r="A76" s="130"/>
      <c r="B76" s="121"/>
      <c r="C76" s="127"/>
      <c r="D76" s="127"/>
      <c r="E76" s="127"/>
      <c r="F76" s="127"/>
      <c r="G76" s="127"/>
      <c r="H76" s="127"/>
      <c r="I76" s="127"/>
      <c r="J76" s="127"/>
      <c r="N76" s="142"/>
      <c r="O76" s="68"/>
      <c r="P76" s="68"/>
      <c r="Q76" s="67"/>
      <c r="R76" s="142"/>
      <c r="S76" s="144"/>
      <c r="T76" s="272"/>
    </row>
    <row r="77" spans="1:20" x14ac:dyDescent="0.25">
      <c r="A77" s="121"/>
      <c r="B77" s="121"/>
      <c r="C77" s="127"/>
      <c r="D77" s="127"/>
      <c r="E77" s="127"/>
      <c r="F77" s="127"/>
      <c r="G77" s="127"/>
      <c r="H77" s="127"/>
      <c r="I77" s="127"/>
      <c r="J77" s="127"/>
      <c r="N77" s="132">
        <f>Q68</f>
        <v>0</v>
      </c>
      <c r="O77" s="291"/>
      <c r="P77" s="291"/>
      <c r="Q77" s="73"/>
      <c r="R77" s="132"/>
      <c r="S77" s="133"/>
      <c r="T77" s="134"/>
    </row>
    <row r="78" spans="1:20" x14ac:dyDescent="0.25">
      <c r="A78" s="128"/>
      <c r="B78" s="121"/>
      <c r="C78" s="129"/>
      <c r="D78" s="129"/>
      <c r="E78" s="129"/>
      <c r="F78" s="127"/>
      <c r="G78" s="127"/>
      <c r="H78" s="127"/>
      <c r="I78" s="127"/>
      <c r="J78" s="127"/>
      <c r="N78" s="139" t="s">
        <v>115</v>
      </c>
      <c r="O78" s="81"/>
      <c r="P78" s="81"/>
      <c r="Q78" s="80"/>
      <c r="R78" s="139"/>
      <c r="S78" s="140"/>
      <c r="T78" s="141"/>
    </row>
    <row r="79" spans="1:20" x14ac:dyDescent="0.25">
      <c r="A79" s="130"/>
      <c r="B79" s="121"/>
      <c r="C79" s="127"/>
      <c r="D79" s="127"/>
      <c r="E79" s="127"/>
      <c r="F79" s="127"/>
      <c r="G79" s="127"/>
      <c r="H79" s="127"/>
      <c r="I79" s="127"/>
      <c r="J79" s="127"/>
    </row>
  </sheetData>
  <mergeCells count="11">
    <mergeCell ref="N66:T66"/>
    <mergeCell ref="N51:T51"/>
    <mergeCell ref="N34:T34"/>
    <mergeCell ref="N17:T17"/>
    <mergeCell ref="N1:T1"/>
    <mergeCell ref="A46:B48"/>
    <mergeCell ref="A1:J1"/>
    <mergeCell ref="A2:B4"/>
    <mergeCell ref="A23:J23"/>
    <mergeCell ref="A24:B26"/>
    <mergeCell ref="A45:J45"/>
  </mergeCells>
  <pageMargins left="0.16250000000000001" right="9.9305555555555605E-2" top="0.125694444444444" bottom="0.10486111111111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Postup</vt:lpstr>
      <vt:lpstr>Týmy</vt:lpstr>
      <vt:lpstr>Skupiny</vt:lpstr>
      <vt:lpstr>Body, konečné pořadí</vt:lpstr>
      <vt:lpstr>Celkově pořadí</vt:lpstr>
      <vt:lpstr>Individuální</vt:lpstr>
      <vt:lpstr>List1</vt:lpstr>
      <vt:lpstr>Pinec - skupiny</vt:lpstr>
      <vt:lpstr>Volejbal-skupiny</vt:lpstr>
      <vt:lpstr>Nohejbal-skupiny</vt:lpstr>
      <vt:lpstr>Tenis-skupiny</vt:lpstr>
      <vt:lpstr>Pořadí 3 týmy</vt:lpstr>
      <vt:lpstr>Pořadí 4 týmy</vt:lpstr>
      <vt:lpstr>Skupiny 5 týmů</vt:lpstr>
      <vt:lpstr>Skupiny finále</vt:lpstr>
      <vt:lpstr>Individuální!Oblast_tisku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Kolar Zdenek Admin PC</dc:creator>
  <dc:description/>
  <cp:lastModifiedBy>Jansa Tomas</cp:lastModifiedBy>
  <cp:revision>178</cp:revision>
  <dcterms:created xsi:type="dcterms:W3CDTF">2023-08-23T08:31:45Z</dcterms:created>
  <dcterms:modified xsi:type="dcterms:W3CDTF">2024-09-01T09:47:29Z</dcterms:modified>
  <dc:language>cs-CZ</dc:language>
</cp:coreProperties>
</file>